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275" tabRatio="706" activeTab="0"/>
  </bookViews>
  <sheets>
    <sheet name="JMD-Vig" sheetId="1" r:id="rId1"/>
    <sheet name="GO" sheetId="2" r:id="rId2"/>
    <sheet name="Plg" sheetId="3" r:id="rId3"/>
    <sheet name="Trans" sheetId="4" r:id="rId4"/>
    <sheet name="CE-Constn." sheetId="5" r:id="rId5"/>
    <sheet name="RAC, Reforms &amp; IT" sheetId="6" r:id="rId6"/>
    <sheet name="Opn.&amp;RE" sheetId="7" r:id="rId7"/>
    <sheet name="Comml" sheetId="8" r:id="rId8"/>
    <sheet name="PS" sheetId="9" r:id="rId9"/>
    <sheet name="Dy.CCA" sheetId="10" r:id="rId10"/>
    <sheet name="FA&amp;CCA(R&amp;A)" sheetId="11" r:id="rId11"/>
    <sheet name="FA&amp;CCA(A&amp;E)" sheetId="12" r:id="rId12"/>
  </sheets>
  <definedNames>
    <definedName name="_xlnm.Print_Area" localSheetId="4">'CE-Constn.'!$A$1:$N$35</definedName>
    <definedName name="_xlnm.Print_Area" localSheetId="7">'Comml'!$A$1:$M$28</definedName>
    <definedName name="_xlnm.Print_Area" localSheetId="9">'Dy.CCA'!$A$1:$I$27</definedName>
    <definedName name="_xlnm.Print_Area" localSheetId="11">'FA&amp;CCA(A&amp;E)'!$A$1:$M$26</definedName>
    <definedName name="_xlnm.Print_Area" localSheetId="10">'FA&amp;CCA(R&amp;A)'!$A$1:$M$27</definedName>
    <definedName name="_xlnm.Print_Area" localSheetId="1">'GO'!$A$1:$N$29</definedName>
    <definedName name="_xlnm.Print_Area" localSheetId="0">'JMD-Vig'!$A$1:$P$38</definedName>
    <definedName name="_xlnm.Print_Area" localSheetId="6">'Opn.&amp;RE'!$A$1:$P$25</definedName>
    <definedName name="_xlnm.Print_Area" localSheetId="2">'Plg'!$A$1:$G$23</definedName>
    <definedName name="_xlnm.Print_Area" localSheetId="8">'PS'!$A$1:$L$23</definedName>
    <definedName name="_xlnm.Print_Area" localSheetId="5">'RAC, Reforms &amp; IT'!$A$1:$L$25</definedName>
    <definedName name="_xlnm.Print_Area" localSheetId="3">'Trans'!$A$1:$P$35</definedName>
  </definedNames>
  <calcPr fullCalcOnLoad="1"/>
</workbook>
</file>

<file path=xl/sharedStrings.xml><?xml version="1.0" encoding="utf-8"?>
<sst xmlns="http://schemas.openxmlformats.org/spreadsheetml/2006/main" count="539" uniqueCount="250">
  <si>
    <t>Sl.No.</t>
  </si>
  <si>
    <t>NAME OF THE POST</t>
  </si>
  <si>
    <t>Details of posts diverted to/ from</t>
  </si>
  <si>
    <t>BREAK-UP</t>
  </si>
  <si>
    <t>Dy.CCA (R&amp;T)</t>
  </si>
  <si>
    <t>Permt.</t>
  </si>
  <si>
    <t>Temp.</t>
  </si>
  <si>
    <t>Total</t>
  </si>
  <si>
    <t>FA&amp;CCA</t>
  </si>
  <si>
    <t xml:space="preserve">DY.CCA </t>
  </si>
  <si>
    <t>SAO</t>
  </si>
  <si>
    <t>#</t>
  </si>
  <si>
    <t xml:space="preserve">AO </t>
  </si>
  <si>
    <t>AAO</t>
  </si>
  <si>
    <t>JAO</t>
  </si>
  <si>
    <t>UDC</t>
  </si>
  <si>
    <t>UD Steno</t>
  </si>
  <si>
    <t>Store Keeper - II</t>
  </si>
  <si>
    <t>LDC</t>
  </si>
  <si>
    <t>@</t>
  </si>
  <si>
    <t>LD Steno</t>
  </si>
  <si>
    <t>Typist (Acc.)</t>
  </si>
  <si>
    <t>R.A</t>
  </si>
  <si>
    <t>Office Sub-Ordinate</t>
  </si>
  <si>
    <t>TOTAL</t>
  </si>
  <si>
    <t>Note:</t>
  </si>
  <si>
    <t>Permt. - Permanent Posts and Temp. - Temporary Posts</t>
  </si>
  <si>
    <t>$</t>
  </si>
  <si>
    <t>AO</t>
  </si>
  <si>
    <t>M.V.LAKSHMANA RAO</t>
  </si>
  <si>
    <t>// FORWARDED BY ORDER //</t>
  </si>
  <si>
    <t>ASSISTANT  DIVISIONAL ENGINEER</t>
  </si>
  <si>
    <t>Sl. No.</t>
  </si>
  <si>
    <t>Name of the post</t>
  </si>
  <si>
    <t>Details of posts diverted from/ to</t>
  </si>
  <si>
    <t>CE</t>
  </si>
  <si>
    <t>SE/Elec</t>
  </si>
  <si>
    <t>DE/Elec.</t>
  </si>
  <si>
    <t>ADE/Elec.</t>
  </si>
  <si>
    <t>AE/AAE(Elec.)</t>
  </si>
  <si>
    <t>PO</t>
  </si>
  <si>
    <t>JPO</t>
  </si>
  <si>
    <t>Sr.Steno</t>
  </si>
  <si>
    <t>NOTE:</t>
  </si>
  <si>
    <t>Permt.  - Permanent posts   and   Temp. - Temporary posts</t>
  </si>
  <si>
    <t>//FORWARDED :: BY ORDER//</t>
  </si>
  <si>
    <t>ASST.DIVISIONAL ENGINEER</t>
  </si>
  <si>
    <t>S.No.</t>
  </si>
  <si>
    <t>Pemt</t>
  </si>
  <si>
    <t>Temp</t>
  </si>
  <si>
    <t>Sup.</t>
  </si>
  <si>
    <t>CE/Elec.</t>
  </si>
  <si>
    <t>Assistant</t>
  </si>
  <si>
    <t>Typist (P&amp;G)</t>
  </si>
  <si>
    <t>Roneo Operator</t>
  </si>
  <si>
    <t>Watchman</t>
  </si>
  <si>
    <t>: Permt.  - Permanent posts, Temp. - Temporary posts, Sup.- Supernumerary posts</t>
  </si>
  <si>
    <t>CE/ Const. Office</t>
  </si>
  <si>
    <t>CE/Elec</t>
  </si>
  <si>
    <t>DE/Elec</t>
  </si>
  <si>
    <t>ADE/Elec</t>
  </si>
  <si>
    <t>AE/AAE(Elec)</t>
  </si>
  <si>
    <t>Draughtman Gr-I</t>
  </si>
  <si>
    <t>Draughtman Gr-II</t>
  </si>
  <si>
    <t>Jr.Steno</t>
  </si>
  <si>
    <t>Record Assistant</t>
  </si>
  <si>
    <t>BPO</t>
  </si>
  <si>
    <t>Permt. = Permanent Posts and Temp.= Temporary Posts.</t>
  </si>
  <si>
    <t>Sl. No</t>
  </si>
  <si>
    <t xml:space="preserve">Details of posts diverted </t>
  </si>
  <si>
    <t>Vigilance Wing</t>
  </si>
  <si>
    <t>Quality control Wing</t>
  </si>
  <si>
    <t>SE/ Mech.</t>
  </si>
  <si>
    <t>ADE/ Mech.</t>
  </si>
  <si>
    <t>AE/AAE/Elec</t>
  </si>
  <si>
    <t>Addl.SP/SP(Non-cadre)/SP</t>
  </si>
  <si>
    <t>Inspector of police (CI)</t>
  </si>
  <si>
    <t>Sub-Inspector</t>
  </si>
  <si>
    <t>Head Constable</t>
  </si>
  <si>
    <t>Police Constable</t>
  </si>
  <si>
    <t>Sports Officer</t>
  </si>
  <si>
    <t>Permt. - Permanent Posts; Temp- Temporary Posts;</t>
  </si>
  <si>
    <t>Break-up</t>
  </si>
  <si>
    <t>CE /Office</t>
  </si>
  <si>
    <t>SE/ SS/ O&amp;M</t>
  </si>
  <si>
    <t>SE/ Lines/ O&amp;M</t>
  </si>
  <si>
    <t>Permt. - Permanent posts and Temp. - Temporary posts.</t>
  </si>
  <si>
    <t>ASST. DIVISIONAL ENGINEER</t>
  </si>
  <si>
    <t>CE's office</t>
  </si>
  <si>
    <t>SE / PLG.</t>
  </si>
  <si>
    <t>SE/Elec.</t>
  </si>
  <si>
    <t>CE's Office</t>
  </si>
  <si>
    <t>SE/SP</t>
  </si>
  <si>
    <t>Details of posts diverted from / to</t>
  </si>
  <si>
    <t>FA&amp;CCA's Office</t>
  </si>
  <si>
    <t>Break - up</t>
  </si>
  <si>
    <t>Vehicle Cell</t>
  </si>
  <si>
    <t>Dy.CCA (Expenditure)</t>
  </si>
  <si>
    <t>Dy.CCA (Audit)</t>
  </si>
  <si>
    <t>ALM</t>
  </si>
  <si>
    <t>LMD</t>
  </si>
  <si>
    <t>Office Sub-ordinate</t>
  </si>
  <si>
    <t>AE/AAE (Elecl.)</t>
  </si>
  <si>
    <t>Driver (Provencial)</t>
  </si>
  <si>
    <t xml:space="preserve">Office Sub-Ordinate </t>
  </si>
  <si>
    <t xml:space="preserve">IT Wing </t>
  </si>
  <si>
    <t xml:space="preserve">Office Sub-ordinate </t>
  </si>
  <si>
    <t>%</t>
  </si>
  <si>
    <t>CE Peshi</t>
  </si>
  <si>
    <t>DE/LMC</t>
  </si>
  <si>
    <t>SE/RE</t>
  </si>
  <si>
    <t>DE/RE</t>
  </si>
  <si>
    <t>DE/ Telecom</t>
  </si>
  <si>
    <t>SWG-SOR</t>
  </si>
  <si>
    <t>FA&amp;CCA Office</t>
  </si>
  <si>
    <t>check</t>
  </si>
  <si>
    <t>diff</t>
  </si>
  <si>
    <t>Diversions from / to</t>
  </si>
  <si>
    <t>CHAIRMAN AND MANAGING DIRECTOR</t>
  </si>
  <si>
    <t>///FORWARDED BY ORDER///</t>
  </si>
  <si>
    <t>Pemt.</t>
  </si>
  <si>
    <t>No.of temp.posts last continued upto 31.03.2009 vide T.O.O.(Per-Addl.Secy) Ms.No.141, dt.17.09.08.</t>
  </si>
  <si>
    <t>Total no.of temporary posts continued for a period up to 31.03.2010</t>
  </si>
  <si>
    <t xml:space="preserve">Statement showing the number of permanent posts existing and number of temporary posts continued from 01.04.09 to 31.03.2010 under the control of CE/Grid Operation /APTRANSCO/ Vidyut soudha/ Hyderabad. </t>
  </si>
  <si>
    <t>No.of Permt.posts existing and No.of temporary posts last continued upto 31.03.09 vide T.O.O.(Per-Addl.Secy) Ms. No.141, Dt.17.09.2008.</t>
  </si>
  <si>
    <t>No.of Permt.posts existing and No.of temporary posts continued upto 31.03.2010.</t>
  </si>
  <si>
    <t>No.of temp.posts last continued upto 31.03.09 vide T.O.O.(Per-Addl.Secy) Ms.No.141,  dt.17.09.2008</t>
  </si>
  <si>
    <t>No.of temp.posts continued upto 
31-03-2010</t>
  </si>
  <si>
    <t>Statement showing the no.of permanent posts existing and no.of temporary posts continued for a period from 01-04-2009 to 31.03.2010 under the control of CE/Transmission /APTRANSCO/ Vidyut soudha/ Hyderabad.</t>
  </si>
  <si>
    <t>No.of permanent posts existing and No.of temporary posts last continued upto 31.03.09 vide T.O.O.(Per-Addl.Secy) Ms.No.141,dt.17.09.2008.</t>
  </si>
  <si>
    <t>No.of permanent posts existing and No.of temporary posts continued upto 31.03.2010</t>
  </si>
  <si>
    <t>No.of pemt.posts existing &amp; No. of temp. posts last continued upto 31.03.09 vide T.O.O.(Per-Addl.Secy)Ms.No.141, dt.17.09.2008.</t>
  </si>
  <si>
    <t>No.of permanent posts existing and No.of temporary posts  continued upto 31.03.2010</t>
  </si>
  <si>
    <t xml:space="preserve">Total no.of temporary posts continued from 01-04-09 to 31-03-2010. </t>
  </si>
  <si>
    <t>Statement showing the no.of permanent posts existing and no.of temporary posts continued for a period from 01-04-2009 to 31-03-2010.</t>
  </si>
  <si>
    <t>No.of Permanent posts exisitng and No.of temporary posts last continued up to 31.03.09 vide T.O.O.(Per-Addl.Secy) Ms.No.141, dt:17.09.2008.</t>
  </si>
  <si>
    <t xml:space="preserve">No.of Permanent posts exisitng and No.of temporary posts continued from 01-04-09 to 31-03-2010 </t>
  </si>
  <si>
    <t>No.of Permt. Posts existing and No. of temporary last continued upto 31.03.09 vide T.O.O.(Per-Addl.Secy) Ms.No.141, dt.17.09.2008.</t>
  </si>
  <si>
    <t>No.of Permt. Posts existing and No. of temporary posts  continued upto 31.03.2010</t>
  </si>
  <si>
    <t>Statement showing the number of permanent posts existing and number of temporary posts further continued  for a period from 01-04-2009 to 31-03-2010 in  FA&amp;CCA(R&amp;A) Vidyut Soudha/ Hyderabad.</t>
  </si>
  <si>
    <t>No.of pemt.posts existing &amp; No.of temporary posts last continued upto 31.03.09 vide T.O.O.(Per.-Addl.Secy)Ms.Nos.141, dt.17.09.2008.</t>
  </si>
  <si>
    <t>No.of pemt posts existing &amp; No.of temporary posts continued upto 31.03.2010.</t>
  </si>
  <si>
    <t>Statement showing the number of permanent posts existing and number of temporary posts further continued  for a period from 01-04-2009 to 31-03-2010 in  FA&amp;CCA(A&amp;E) /APTRANSCO/ Vidyut Soudha/ Hyderabad.</t>
  </si>
  <si>
    <t>No.of pemt posts existing &amp; No.of temporary posts last continued upto 31.03.2009 vide T.O.O.(Per-Addl.Secy.) Ms.No.141, dt.17.09.2008.</t>
  </si>
  <si>
    <t>No.of pemt posts existing &amp; No.of temporary posts continued upto 31.03.2010..</t>
  </si>
  <si>
    <t>RAC &amp; Reforms Wing</t>
  </si>
  <si>
    <t>IT Wing</t>
  </si>
  <si>
    <t xml:space="preserve">Statement showing the no.of temporary posts  continued for a period from 01-04-2009 to 31-03-2010  under the control of CE/RAC, Reforms, &amp; IT / APTRANSCO/   Vidyut soudha, Hyderabad.  </t>
  </si>
  <si>
    <t>Statement showing the number of permanent posts existing and number of temporary posts continued from 01.04.2009 to 31.03.2010 under the control of CE/Power Systems /APTRANSCO/Vidyut Soudha/ Hyderabad.</t>
  </si>
  <si>
    <t>1 post of DE (Elecl.) was diverted for utilization in the Peshi of Director (Projects, Co-ordn.) vide T.O.O.(Per-Addl.Secy.) Rt.No.267, dt.16.12.2008.</t>
  </si>
  <si>
    <t>&amp; ,  %</t>
  </si>
  <si>
    <t>&amp;</t>
  </si>
  <si>
    <t>1 post of ADE(Elecl.) under CE/Construction, Vidyut Soudha was redeployed to the control of CE/Commerical/APTRANSCO, Vidyut Soudha, Hyderabad for utilization under DE/Commercial, to look after the subject of extension of power supply to the bulk load consumers at 132 KV and above voltage levels vide T.O.O.(Per-Addl.Secy.) Ms.No.239, dt.20.11.2008</t>
  </si>
  <si>
    <t>##</t>
  </si>
  <si>
    <t>2 Nos. Vacant Posts of LDCs hitherto existing in TL&amp;SS Zone/Hyderabad  I.e., from the control of  SE/TLC/Hyderabad were diverted to the control of FA&amp;CCA(R&amp;A) vide T.O.O.(per-Addl.Secy.). Rt.No.38, dt. 05.05.2009</t>
  </si>
  <si>
    <t>One (1) post of ADE(Elecl.) hitherto under the control CE/Operation &amp; RE was diverted to the control of JMD(Vigilance &amp; Security) for utilization  in Quality Control Wing vide T.O.O.(Per-Addl.Secy.) Rt.No.331, dt.25.02.2009.  In lieu of it One (1) post of AE/AAE(Elecl.) existing in Quality Control Wing was diverted to the control of CE/Operation &amp; RE, APTRANSCO,Vidyut Soudha/Hyderabad</t>
  </si>
  <si>
    <t>The post of Sr.Steno under the control of Additional Secretary/PO(Reg.&amp;HRMS) was converted/re-designated as JPO and allotted to JMD (Vig.&amp;Sec.) in Vigilance Section along with One Assistant post from MPP Section under the control of Additional Secretary vide T.O.O.(Per-Addl.Secy.) Ms.No.289, dt.17.03.2009.</t>
  </si>
  <si>
    <t xml:space="preserve">DE(Planning) 
</t>
  </si>
  <si>
    <t xml:space="preserve">DE(TSSC)
 </t>
  </si>
  <si>
    <t>SE/Mech.</t>
  </si>
  <si>
    <t>ADE/Mech.</t>
  </si>
  <si>
    <t>No.of temporary posts last continued up to 31.03.09 Vide T.O.o.(Per-Addl.Secy.). Ms.No.141, Dt.17.09.2008</t>
  </si>
  <si>
    <t>1 post of ADE (Elecl.) was diverted to the control of JMD (Vig. &amp; Sec.) for utilization in Quality Control Wing  and in lieu of it 1 post of AE/AAE (Elecl.) existing in QC Wing was diverted from the control of JMD (V&amp;S) QC Wing to the control of CE/Opn. &amp; RE/APTRANSCO vide T.O.O.(Per-Addl.Secy.) Rt.No.331, dt.25.02.2009.</t>
  </si>
  <si>
    <t>1 PO post was redeployed for  utilization in the Peshi of Director (Projects &amp; Co-ordination) and  in lieu of it 1 post of Assistant was redeployed from CGM (HRD&amp;Trg.) to the control of CE/Commercial/APTRANSCO vide T.O.O.(Per-Addl.Secy.) Rt.No.267, dt.16.12.2008</t>
  </si>
  <si>
    <t>#, @</t>
  </si>
  <si>
    <t>ADE/Telecom</t>
  </si>
  <si>
    <t>$$</t>
  </si>
  <si>
    <t>AE/AAE/Telecom</t>
  </si>
  <si>
    <t xml:space="preserve">Three (3) vacant posts of AE/AAE hitherto existing at 132 KVSS/Bandlaguda under the control of SE/O&amp;M/400 KV SS/M'pally (DE/TL&amp;SS/Chandrayanagutta) were diverted to the control of CE/Grid Operation , for ULDC SCADA works at Vidyut Soudha. vide T.O.O.(Per-Addl.Secy.) Ms.No.203, dt.15.11.2008 </t>
  </si>
  <si>
    <t>5 Nos. ADE posts were redeployed from CE/TL&amp;SS/Hyd (4 Nos. from 220 KV Siddipet &amp; 1 from HIAL 220 KVSS) vide T.O.O.(Per-CGM(HRD&amp;Trg.) Rt.No.95, dt.18.06.2009. duly diverting 1 AE/AAE post from SE/G.O. to SE/PP.</t>
  </si>
  <si>
    <t xml:space="preserve">One post of Draughtsman Gr.II was suppressed under the control of CE/Construction vide T.O.O.(Per-Addl.Secy.) Ms.No.287, dt.07.03.2009 read with T.O.O.(CGM(HRD&amp;TRG.) Ms.No.70, Dt.16-06-2009 </t>
  </si>
  <si>
    <t>1 post of DE (Tech.) to Director (Grid Operation) was diverted to the control of CE/Power Systems/V.S vide T.O.O.(Per-Addl.Secy.) Rt.No.316, dt.16.02.2009.</t>
  </si>
  <si>
    <t>Statement showing the number of permanent posts existing and number of temporary posts further continued  for a period from 01-04-2009 to 31-03-2010 in  Dy.CCA (Accounts)/ Vidyut Soudha/ Hyderabad.</t>
  </si>
  <si>
    <t>JMD Peshi</t>
  </si>
  <si>
    <t>DE / Tech. division</t>
  </si>
  <si>
    <t>Vigilance Section</t>
  </si>
  <si>
    <t>Information Cell</t>
  </si>
  <si>
    <t>MRT - Vigilance team (&amp;&amp;)</t>
  </si>
  <si>
    <t>&amp;&amp;</t>
  </si>
  <si>
    <t xml:space="preserve">Statement showing the number of temporary posts continued for a period from 01-04-2009 to 31-03-2010 under the control of JMD(Vigilance &amp; Security) / APTRANSCO / Vidyut soudha, Hyderabad.  </t>
  </si>
  <si>
    <t>QA team (%%)</t>
  </si>
  <si>
    <t>%%</t>
  </si>
  <si>
    <t>DE/Elec.,</t>
  </si>
  <si>
    <t>ADE/Elec.,</t>
  </si>
  <si>
    <t>AE/AAE/Elec.,</t>
  </si>
  <si>
    <t>Vehicle Cell under the control of JMD(V&amp;S) was transferred to the control of CE/Transmission /VS as per the re-allocation of subjects among the JMDs and Directors vide T.O.O.(Per-Addl.Secy) Ms.No. 218, dt.01.12.2008.The posts consists of (1) SE/Mech.-1, (2) ADE/Mech.-1, (3) JPO-1, (4) O.S.-1, (5) Driver (Prov.)-1, (6) LMD - 1 (Total -6 )</t>
  </si>
  <si>
    <t>Divers from / to</t>
  </si>
  <si>
    <t xml:space="preserve">CE/Mech. </t>
  </si>
  <si>
    <t>CE' Office</t>
  </si>
  <si>
    <t xml:space="preserve">ERP Core team </t>
  </si>
  <si>
    <t>SE/ Project Monitoring-I</t>
  </si>
  <si>
    <t>SE/ Project Monitoring-II</t>
  </si>
  <si>
    <t>SE/ Lift Irrigation Schemes</t>
  </si>
  <si>
    <t xml:space="preserve">Statement showing the number of permanent posts existing and number of temporary posts  continued from 01.04.09 to 31.03.2010 under the control of CE/ Construction/ APTRANSCO/ Vidyut soudha/ Hyderabad. </t>
  </si>
  <si>
    <t xml:space="preserve">Statement showing the no.of permanent posts existing and no.of temporary posts continued for a period from 01-04-2009 to 31-03-2010 under the control of CE/Commercial /APTRANSCO/Vidyut soudha, Hyderabad.   </t>
  </si>
  <si>
    <t>No.of Permanent posts exisitng and No.of temporary posts  continued from  01-04-09 to  31-03-2010.</t>
  </si>
  <si>
    <t xml:space="preserve">No.of Permanent posts exisitng and No.of temporary posts last continued up to 31.03.2009 vide T.O.O. (Per-Addl.Secy) Ms.No.141, dt:17.09.08 </t>
  </si>
  <si>
    <t>SE/ EBC &amp; EA (%%)</t>
  </si>
  <si>
    <t>As per the Orders Issued vide  vide T.O.O.(Per-Addl.Secy.). Ms.No. 250 Dt.24.01.2009 the CE/Operation &amp; RE and SE/EBC to be under the control of JMD(Vig.&amp;Sec.) to the extent of Energy Audit.</t>
  </si>
  <si>
    <t>$, #, ^</t>
  </si>
  <si>
    <t>^</t>
  </si>
  <si>
    <r>
      <t xml:space="preserve">Details of posts kept under the control of Dy. CCA(Accounts)
</t>
    </r>
    <r>
      <rPr>
        <b/>
        <sz val="10"/>
        <rFont val="Arial"/>
        <family val="2"/>
      </rPr>
      <t xml:space="preserve"> (##) </t>
    </r>
  </si>
  <si>
    <r>
      <t xml:space="preserve">No.of pemt posts existing &amp; No.of temporary posts continued upto 31.03.2010 under the control of 
</t>
    </r>
    <r>
      <rPr>
        <b/>
        <sz val="10"/>
        <rFont val="Arial"/>
        <family val="2"/>
      </rPr>
      <t>Dy.CCA (Accounts).</t>
    </r>
  </si>
  <si>
    <r>
      <t xml:space="preserve">No.of pemt.posts existing &amp; No.of temporary posts last continued upto 31.03.09 vide T.O.O.(Per.-Addl.Secy)Ms.Nos.141, dt.17.09.2008 under the control of
</t>
    </r>
    <r>
      <rPr>
        <b/>
        <sz val="10"/>
        <rFont val="Arial"/>
        <family val="2"/>
      </rPr>
      <t xml:space="preserve">FA&amp;CCA(R&amp;A) </t>
    </r>
  </si>
  <si>
    <r>
      <t xml:space="preserve">Details of posts kept under the control of 
</t>
    </r>
    <r>
      <rPr>
        <b/>
        <sz val="10"/>
        <rFont val="Arial"/>
        <family val="2"/>
      </rPr>
      <t xml:space="preserve">Dy. CCA(Accounts)
(##) </t>
    </r>
  </si>
  <si>
    <t xml:space="preserve">Quality Assurance Team was formed vide T.O.O.(Per-CGM/HRD&amp;Trg.) Ms.No.94, dt.24.07.2009 under the control of  JMD (Vig. &amp; Sec.) with 1 DE/Elec. (duly diverting DE/MRT/400 KV/M'pally post), 2 ADE/Elec. (1 post of ADE/Elec. from 220 KVSS/HIAL &amp; 1 post of ADE/Maintenance from 220 KVSS/Narketpally) and 1 AE/Eelc. from HVDC/Mothugudem Station </t>
  </si>
  <si>
    <t>&amp;&amp;,%%</t>
  </si>
  <si>
    <t>&amp;&amp;, @, %%</t>
  </si>
  <si>
    <t xml:space="preserve">MRT - Vigilance division was formed vide T.O.O (Per-CGM/HRD&amp;Trg.) Ms.No.101, dt.03.08.2009 with 1 DE/Elec.(duly diverting from CE / Power systems),  1 ADE / Elec.,( duly diverting from 220 KVSS/Maintenance/Rentachintala) and 1 AE posts from  GTS/Mech. </t>
  </si>
  <si>
    <t>#,$</t>
  </si>
  <si>
    <t>SLDC Mamidipally
 (#)</t>
  </si>
  <si>
    <t>SE / GO
 (@)</t>
  </si>
  <si>
    <t>SE / PP
 (@)</t>
  </si>
  <si>
    <t xml:space="preserve">1 ADE/Telecom and 1 AE/Telecom posts ( Out of 171 posts sanctioned for EHV Sub-Stations and lines were sanctioned vide T.O.O.(Per-Addl.Secy.) Ms.No.288, dt.16.03.2009) were allocated to CE/G.O. vide T.O.O.(Per-CGM (HRD&amp;Trg). Ms. No.70,  Dt.16.06.2009 for looking after SCADA works.  </t>
  </si>
  <si>
    <t>As per T.O.O (Per-Addl.Secy) Ms.No.218, dt.1.12.2008, SE/Vehicle Cell kept under the control of CE / Transmission from JMD(V&amp;S) 
(##)</t>
  </si>
  <si>
    <t>The Post of SE/Mech. Was up-graded as CE(Mech.) Vide T.O.O.(Per-Addl.Secy.). Ms.No. 281, Dt.05.03.2009 and posts &amp; subjects hither to under the control of SE/Mech. were kept under the control of CE/Mech.</t>
  </si>
  <si>
    <r>
      <t xml:space="preserve">As per T.O.O (Per-Addl.Secy) Ms.No.281, dt.05.03.09 and T.O.O.(CGM-HRD&amp;Trg.) Rt.No.341, dt.07.03.2009. </t>
    </r>
    <r>
      <rPr>
        <b/>
        <sz val="10"/>
        <rFont val="Arial"/>
        <family val="2"/>
      </rPr>
      <t xml:space="preserve">(%%) </t>
    </r>
  </si>
  <si>
    <t>1 ADE/Elec. Post was diverted to Officer on Special Duty/APTRANSCO Peshi vide T.O.O.(Per-Addl.Secy.) Rt.No.353, dt.17.03.2009.</t>
  </si>
  <si>
    <t>1  post of DE/Elecl. existing under CE/IPC/ APPCC was redeployed to RAC Wing under the control of CE/RAC, Reforms &amp; IT  and in lieu of it 1 post of ADE/Elecl. existing in RAC Wing under CE/RAC, Reforms &amp; IT was redeployed to the control of CE/IPC/APPCC vide T.O.O.(Per-Addl.Secy.) Rt.No.208, dt.29.10.2008.</t>
  </si>
  <si>
    <t>*</t>
  </si>
  <si>
    <t>The post of CE/O&amp;RE was redesignated as CE/Energy Audit, Operation &amp; RE and the post of DE/O&amp;M was redesignated as DE/Energy Audit and O&amp;M vide T.O.O.(Per-CGM.HRD&amp;Trg.) Rt.No.117, dt.09.07.2009.</t>
  </si>
  <si>
    <t>CE Office (*)</t>
  </si>
  <si>
    <t xml:space="preserve">under the control of CE/EA, Operation&amp;RE (*)/APTRANSCO/Vidyut Soudha, Hyderabad.  </t>
  </si>
  <si>
    <t>DE/EA and O&amp;M</t>
  </si>
  <si>
    <t>DE/Comml.(#)</t>
  </si>
  <si>
    <t>DE/EBC (%) (#)</t>
  </si>
  <si>
    <t>The post of SE/EBC was re-desinited as SE/Energy Audit &amp; EBC vide T.O.O.(Per-CGM(HRD&amp;Trg.)) Rt.No.117, dt.09.07.2009.</t>
  </si>
  <si>
    <t>1 post of ADE (Elecl.) hitherto under CE/Construction/V.S. was redeployed to the control of CE/Commercial/APTRANSCO for utilization under DE/Commercial, to look after the subject of extension of power supply to the bulk load consumers at 132 KV and above voltage levels. vide T.O.O.(Per-Addl.Secy.) Ms.No.239, dt.20.11.2008 and existing 6 ADE./Elec. posts were redeployed to 2 divisions @ 3 ADEs each.</t>
  </si>
  <si>
    <t>One DE post was redeployed to the Contol of JMD(V&amp;S) for formation of MRT - Vigilance team vide T.O.O.(Per-CGM(HRD&amp;Trg.)) Ms.No.101, dt.03.08.2009.</t>
  </si>
  <si>
    <t>As per the Further Continuation of Temporary Posts Proposals, 45 Nos. posts  under the control of FA&amp;CCA (R&amp;A) were kept under the direct contol of Dy. Chief Controller of Accounts (Accounts) under the direct controler of Director (Fin.&amp;Rev.) as per U.O.No.FA&amp;CCA(R&amp;A)/Dy.CCA(R&amp;T)/SAO(F&amp;P)/D.No.47/09, dt.23.03.2009</t>
  </si>
  <si>
    <t>The Post of ADE(Maintenance)/220KVSS/(Sivarampalli) from the control of SE/O&amp;M/400 KVSS/M'pally was diverted to State LDC/Mamidipally under the control of CE/G.O vide T.O.O.(Per-Addl.Secy.) Ms.No.163, dt.01.10.2008 &amp; T.O.O.(Per-Addl.Secy.) Ms.No.203, dt.15.11.2008. Accordingly, SLDC Mamidipally &amp; ALDC Mamidipally kept under the control of CE/Grid Operation duly changing the control of existing 4 AE/AAE/Elec. posts from SE/O&amp;M/400 KVSS/M'pally (of CE/TL&amp;SS/Hyderabad zone) to CE/ G.O / Vidyut Soudha.</t>
  </si>
  <si>
    <t xml:space="preserve">Statement showing the no.of temporary posts  continued for a period from 01.04.2009 to 31.03.2010under CE/Planning/APTRANSCO/ Vidyut soudha, Hyderabad.  </t>
  </si>
  <si>
    <t>@@</t>
  </si>
  <si>
    <t>Asst. Sub-Inspector</t>
  </si>
  <si>
    <t>vide T.O.O.(JMD-V&amp;S) Ms.No.32, dt.06.05.2009 the strength of APTS was modified as C.I.=3, S.I.=1, A.S.I.=2, H.C.=1 &amp; P.C.=3.</t>
  </si>
  <si>
    <t>SUTIRTHA BHATTACHARYA</t>
  </si>
  <si>
    <t>Jr.Executive (Tech.) (##)</t>
  </si>
  <si>
    <t>Services of erstwhile M/s Hyderabad Allwyn Limited redeployed employees working in APTRANSCO were regularised on par with the regular employees duly abolishing supernumerary posts vide T.O.O.(Per-CGM/HRD&amp;Trg.) Ms.No.114, dt.02.09.2009.</t>
  </si>
  <si>
    <t>Annexure No.A-VI  to T.O.O. (Per-CGM(HRD&amp;Trg.)) Ms.No.123,  Dated:14.09.2009</t>
  </si>
  <si>
    <t>ANNEXURE No.A-VII to T.O.O. (Per-CGM(HRD&amp;Trg.)) Ms.No.123,  Dated:14.09.2009</t>
  </si>
  <si>
    <t>ANNEXURE No.A-VIII  to T.O.O. (Per-CGM(HRD&amp;Trg.)) Ms.No.123,  Dated:14.09.2009</t>
  </si>
  <si>
    <t>ANNEXURE No.A-IX  to T.O.O. (Per-CGM(HRD&amp;Trg.)) Ms.No.123,  Dated:14.09.2009</t>
  </si>
  <si>
    <t>ANNEXURE No.A-X  to T.O.O. (Per-CGM(HRD&amp;Trg.))Ms.No.123,  Dated:14.09.2009</t>
  </si>
  <si>
    <t>ANNEXURE No.XII  to T.O.O. (Per-CGM(HRD&amp;Trg.)) Ms.No.123,  Dated:14.09.2009</t>
  </si>
  <si>
    <t>ANNEXURE No.XIII  to T.O.O. (Per-CGM(HRD&amp;Trg.)) Ms.No.123,  Dated:14.09.2009</t>
  </si>
  <si>
    <t>ANNEXURE No.XIV  to T.O.O. (Per-CGM(HRD&amp;Trg.)) Ms.No.123,  Dated:14.09.2009</t>
  </si>
  <si>
    <t>ANNEXURE No.A-XXIV  to T.O.O. (Per-CGM(HRD&amp;Trg.)) Ms.No.123,  Dated:14.09.2009</t>
  </si>
  <si>
    <t>ANNEXURE No.A-XXII  to T.O.O. (Per-CGM(HRD&amp;Trg.)) Ms.No.123,  Dated:14.09.2009</t>
  </si>
  <si>
    <t>ANNEXURE No. A-XXIII  to T.O.O. (Per-CGM(HRD&amp;Trg.)) Ms.No.123,  Dated:14.09.2009</t>
  </si>
  <si>
    <t>ANNEXURE No.A-XI  to T.O.O. (Per-CGM(HRD&amp;Trg.)) Ms.No.123,  Dated:14.09.2009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</si>
</sst>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ont="1" applyFill="1" applyAlignment="1" quotePrefix="1">
      <alignment horizontal="left" vertical="top" wrapText="1"/>
    </xf>
    <xf numFmtId="0" fontId="0" fillId="0" borderId="0" xfId="0" applyFont="1" applyFill="1" applyAlignment="1" quotePrefix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 quotePrefix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right" vertical="top" wrapText="1"/>
    </xf>
    <xf numFmtId="0" fontId="0" fillId="0" borderId="11" xfId="0" applyFont="1" applyFill="1" applyBorder="1" applyAlignment="1" quotePrefix="1">
      <alignment horizontal="center" vertical="top" wrapText="1"/>
    </xf>
    <xf numFmtId="0" fontId="20" fillId="0" borderId="0" xfId="0" applyFont="1" applyFill="1" applyBorder="1" applyAlignment="1" quotePrefix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 quotePrefix="1">
      <alignment horizontal="center" vertical="top" wrapText="1"/>
    </xf>
    <xf numFmtId="0" fontId="0" fillId="0" borderId="18" xfId="0" applyFont="1" applyFill="1" applyBorder="1" applyAlignment="1" quotePrefix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0" xfId="0" applyFont="1" applyFill="1" applyAlignment="1" quotePrefix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 quotePrefix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quotePrefix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 quotePrefix="1">
      <alignment horizontal="left" vertical="top"/>
    </xf>
    <xf numFmtId="0" fontId="0" fillId="0" borderId="17" xfId="0" applyFont="1" applyFill="1" applyBorder="1" applyAlignment="1" quotePrefix="1">
      <alignment horizontal="left" vertical="top"/>
    </xf>
    <xf numFmtId="0" fontId="0" fillId="0" borderId="15" xfId="0" applyFont="1" applyFill="1" applyBorder="1" applyAlignment="1" quotePrefix="1">
      <alignment horizontal="left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45"/>
  <sheetViews>
    <sheetView showZeros="0" tabSelected="1" view="pageBreakPreview" zoomScale="75" zoomScaleNormal="60" zoomScaleSheetLayoutView="75" zoomScalePageLayoutView="0" workbookViewId="0" topLeftCell="A1">
      <selection activeCell="B33" sqref="B33:Z33"/>
    </sheetView>
  </sheetViews>
  <sheetFormatPr defaultColWidth="9.140625" defaultRowHeight="12.75"/>
  <cols>
    <col min="1" max="1" width="7.28125" style="19" customWidth="1"/>
    <col min="2" max="2" width="24.421875" style="19" customWidth="1"/>
    <col min="3" max="3" width="10.57421875" style="21" customWidth="1"/>
    <col min="4" max="4" width="14.140625" style="21" customWidth="1"/>
    <col min="5" max="5" width="8.7109375" style="21" customWidth="1"/>
    <col min="6" max="6" width="10.7109375" style="21" customWidth="1"/>
    <col min="7" max="7" width="9.140625" style="21" customWidth="1"/>
    <col min="8" max="8" width="16.140625" style="21" customWidth="1"/>
    <col min="9" max="9" width="19.28125" style="21" customWidth="1"/>
    <col min="10" max="10" width="8.7109375" style="21" customWidth="1"/>
    <col min="11" max="11" width="10.421875" style="21" customWidth="1"/>
    <col min="12" max="12" width="8.28125" style="21" customWidth="1"/>
    <col min="13" max="14" width="12.57421875" style="21" customWidth="1"/>
    <col min="15" max="15" width="8.8515625" style="21" customWidth="1"/>
    <col min="16" max="16" width="11.00390625" style="21" customWidth="1"/>
    <col min="17" max="16384" width="9.140625" style="19" customWidth="1"/>
  </cols>
  <sheetData>
    <row r="1" spans="1:16" ht="18" customHeight="1">
      <c r="A1" s="91" t="s">
        <v>238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2.5" customHeight="1">
      <c r="A2" s="91" t="s">
        <v>179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30" customHeight="1">
      <c r="A3" s="96" t="s">
        <v>0</v>
      </c>
      <c r="B3" s="96" t="s">
        <v>33</v>
      </c>
      <c r="C3" s="96" t="s">
        <v>121</v>
      </c>
      <c r="D3" s="96"/>
      <c r="E3" s="96"/>
      <c r="F3" s="96"/>
      <c r="G3" s="96" t="s">
        <v>69</v>
      </c>
      <c r="H3" s="96"/>
      <c r="I3" s="96" t="s">
        <v>122</v>
      </c>
      <c r="J3" s="97" t="s">
        <v>95</v>
      </c>
      <c r="K3" s="97"/>
      <c r="L3" s="97"/>
      <c r="M3" s="97"/>
      <c r="N3" s="97"/>
      <c r="O3" s="97"/>
      <c r="P3" s="97"/>
    </row>
    <row r="4" spans="1:18" s="21" customFormat="1" ht="41.25" customHeight="1">
      <c r="A4" s="96"/>
      <c r="B4" s="96"/>
      <c r="C4" s="1" t="s">
        <v>70</v>
      </c>
      <c r="D4" s="1" t="s">
        <v>71</v>
      </c>
      <c r="E4" s="1" t="s">
        <v>96</v>
      </c>
      <c r="F4" s="1" t="s">
        <v>7</v>
      </c>
      <c r="G4" s="96"/>
      <c r="H4" s="96"/>
      <c r="I4" s="96"/>
      <c r="J4" s="1" t="s">
        <v>173</v>
      </c>
      <c r="K4" s="1" t="s">
        <v>174</v>
      </c>
      <c r="L4" s="1" t="s">
        <v>180</v>
      </c>
      <c r="M4" s="1" t="s">
        <v>177</v>
      </c>
      <c r="N4" s="1" t="s">
        <v>71</v>
      </c>
      <c r="O4" s="1" t="s">
        <v>175</v>
      </c>
      <c r="P4" s="1" t="s">
        <v>176</v>
      </c>
      <c r="Q4" s="3" t="s">
        <v>115</v>
      </c>
      <c r="R4" s="3" t="s">
        <v>116</v>
      </c>
    </row>
    <row r="5" spans="1:18" s="21" customFormat="1" ht="23.25" customHeight="1">
      <c r="A5" s="8">
        <v>1</v>
      </c>
      <c r="B5" s="37" t="s">
        <v>72</v>
      </c>
      <c r="C5" s="1">
        <v>0</v>
      </c>
      <c r="D5" s="1">
        <v>0</v>
      </c>
      <c r="E5" s="1">
        <v>1</v>
      </c>
      <c r="F5" s="8">
        <f>SUM(C5:E5)</f>
        <v>1</v>
      </c>
      <c r="G5" s="1">
        <v>-1</v>
      </c>
      <c r="H5" s="1" t="s">
        <v>107</v>
      </c>
      <c r="I5" s="8">
        <f>F5+G5</f>
        <v>0</v>
      </c>
      <c r="J5" s="8"/>
      <c r="K5" s="8"/>
      <c r="L5" s="8"/>
      <c r="M5" s="8"/>
      <c r="N5" s="8"/>
      <c r="O5" s="1">
        <f>C5</f>
        <v>0</v>
      </c>
      <c r="P5" s="1">
        <f>D5</f>
        <v>0</v>
      </c>
      <c r="Q5" s="36">
        <f>SUM(J5:P5)</f>
        <v>0</v>
      </c>
      <c r="R5" s="21">
        <f>Q5-I5</f>
        <v>0</v>
      </c>
    </row>
    <row r="6" spans="1:18" s="21" customFormat="1" ht="23.25" customHeight="1">
      <c r="A6" s="8">
        <v>2</v>
      </c>
      <c r="B6" s="37" t="s">
        <v>73</v>
      </c>
      <c r="C6" s="1">
        <v>0</v>
      </c>
      <c r="D6" s="1">
        <v>0</v>
      </c>
      <c r="E6" s="1">
        <v>1</v>
      </c>
      <c r="F6" s="8">
        <f aca="true" t="shared" si="0" ref="F6:F24">SUM(C6:E6)</f>
        <v>1</v>
      </c>
      <c r="G6" s="1">
        <v>-1</v>
      </c>
      <c r="H6" s="1" t="s">
        <v>107</v>
      </c>
      <c r="I6" s="8">
        <f aca="true" t="shared" si="1" ref="I6:I24">F6+G6</f>
        <v>0</v>
      </c>
      <c r="J6" s="8"/>
      <c r="K6" s="8"/>
      <c r="L6" s="8"/>
      <c r="M6" s="8"/>
      <c r="N6" s="8"/>
      <c r="O6" s="1">
        <f>C6</f>
        <v>0</v>
      </c>
      <c r="P6" s="1">
        <f aca="true" t="shared" si="2" ref="P6:P24">D6</f>
        <v>0</v>
      </c>
      <c r="Q6" s="36">
        <f aca="true" t="shared" si="3" ref="Q6:Q24">SUM(J6:P6)</f>
        <v>0</v>
      </c>
      <c r="R6" s="21">
        <f aca="true" t="shared" si="4" ref="R6:R24">Q6-I6</f>
        <v>0</v>
      </c>
    </row>
    <row r="7" spans="1:18" ht="21.75" customHeight="1">
      <c r="A7" s="8">
        <v>3</v>
      </c>
      <c r="B7" s="13" t="s">
        <v>182</v>
      </c>
      <c r="C7" s="1">
        <v>1</v>
      </c>
      <c r="D7" s="1">
        <v>1</v>
      </c>
      <c r="E7" s="1">
        <v>0</v>
      </c>
      <c r="F7" s="8">
        <f t="shared" si="0"/>
        <v>2</v>
      </c>
      <c r="G7" s="1">
        <f>1+1</f>
        <v>2</v>
      </c>
      <c r="H7" s="1" t="s">
        <v>206</v>
      </c>
      <c r="I7" s="8">
        <f t="shared" si="1"/>
        <v>4</v>
      </c>
      <c r="J7" s="8"/>
      <c r="K7" s="8">
        <v>1</v>
      </c>
      <c r="L7" s="8">
        <v>1</v>
      </c>
      <c r="M7" s="8">
        <v>1</v>
      </c>
      <c r="N7" s="8">
        <v>1</v>
      </c>
      <c r="O7" s="1"/>
      <c r="P7" s="1"/>
      <c r="Q7" s="36">
        <f t="shared" si="3"/>
        <v>4</v>
      </c>
      <c r="R7" s="21">
        <f t="shared" si="4"/>
        <v>0</v>
      </c>
    </row>
    <row r="8" spans="1:18" ht="21.75" customHeight="1">
      <c r="A8" s="8">
        <v>4</v>
      </c>
      <c r="B8" s="13" t="s">
        <v>183</v>
      </c>
      <c r="C8" s="1">
        <v>1</v>
      </c>
      <c r="D8" s="1">
        <v>4</v>
      </c>
      <c r="E8" s="1">
        <v>0</v>
      </c>
      <c r="F8" s="8">
        <f t="shared" si="0"/>
        <v>5</v>
      </c>
      <c r="G8" s="1">
        <f>1+2+1</f>
        <v>4</v>
      </c>
      <c r="H8" s="14" t="s">
        <v>207</v>
      </c>
      <c r="I8" s="8">
        <f t="shared" si="1"/>
        <v>9</v>
      </c>
      <c r="J8" s="8"/>
      <c r="K8" s="8">
        <v>1</v>
      </c>
      <c r="L8" s="8">
        <v>2</v>
      </c>
      <c r="M8" s="8">
        <v>1</v>
      </c>
      <c r="N8" s="8">
        <v>5</v>
      </c>
      <c r="O8" s="1"/>
      <c r="P8" s="1"/>
      <c r="Q8" s="36">
        <f t="shared" si="3"/>
        <v>9</v>
      </c>
      <c r="R8" s="21">
        <f t="shared" si="4"/>
        <v>0</v>
      </c>
    </row>
    <row r="9" spans="1:18" ht="21.75" customHeight="1">
      <c r="A9" s="8">
        <v>5</v>
      </c>
      <c r="B9" s="13" t="s">
        <v>184</v>
      </c>
      <c r="C9" s="1">
        <v>2</v>
      </c>
      <c r="D9" s="1">
        <v>1</v>
      </c>
      <c r="E9" s="1">
        <v>0</v>
      </c>
      <c r="F9" s="8">
        <f t="shared" si="0"/>
        <v>3</v>
      </c>
      <c r="G9" s="1">
        <f>-1+1+1</f>
        <v>1</v>
      </c>
      <c r="H9" s="14" t="s">
        <v>207</v>
      </c>
      <c r="I9" s="8">
        <f t="shared" si="1"/>
        <v>4</v>
      </c>
      <c r="J9" s="8"/>
      <c r="K9" s="8">
        <v>2</v>
      </c>
      <c r="L9" s="8">
        <v>1</v>
      </c>
      <c r="M9" s="8">
        <v>1</v>
      </c>
      <c r="N9" s="8"/>
      <c r="O9" s="1"/>
      <c r="P9" s="1">
        <f>D9-1</f>
        <v>0</v>
      </c>
      <c r="Q9" s="36">
        <f t="shared" si="3"/>
        <v>4</v>
      </c>
      <c r="R9" s="21">
        <f t="shared" si="4"/>
        <v>0</v>
      </c>
    </row>
    <row r="10" spans="1:18" ht="21.75" customHeight="1">
      <c r="A10" s="8">
        <v>6</v>
      </c>
      <c r="B10" s="13" t="s">
        <v>75</v>
      </c>
      <c r="C10" s="1">
        <v>1</v>
      </c>
      <c r="D10" s="1">
        <v>0</v>
      </c>
      <c r="E10" s="1">
        <v>0</v>
      </c>
      <c r="F10" s="8">
        <f t="shared" si="0"/>
        <v>1</v>
      </c>
      <c r="G10" s="1"/>
      <c r="H10" s="1"/>
      <c r="I10" s="8">
        <f t="shared" si="1"/>
        <v>1</v>
      </c>
      <c r="J10" s="8"/>
      <c r="K10" s="8"/>
      <c r="L10" s="8"/>
      <c r="M10" s="8"/>
      <c r="N10" s="8"/>
      <c r="O10" s="1"/>
      <c r="P10" s="1">
        <v>1</v>
      </c>
      <c r="Q10" s="36">
        <f t="shared" si="3"/>
        <v>1</v>
      </c>
      <c r="R10" s="21">
        <f t="shared" si="4"/>
        <v>0</v>
      </c>
    </row>
    <row r="11" spans="1:18" ht="21.75" customHeight="1">
      <c r="A11" s="8">
        <v>7</v>
      </c>
      <c r="B11" s="13" t="s">
        <v>76</v>
      </c>
      <c r="C11" s="1">
        <v>1</v>
      </c>
      <c r="D11" s="1">
        <v>0</v>
      </c>
      <c r="E11" s="1">
        <v>0</v>
      </c>
      <c r="F11" s="8">
        <f t="shared" si="0"/>
        <v>1</v>
      </c>
      <c r="G11" s="1">
        <v>2</v>
      </c>
      <c r="H11" s="14" t="s">
        <v>232</v>
      </c>
      <c r="I11" s="8">
        <f t="shared" si="1"/>
        <v>3</v>
      </c>
      <c r="J11" s="8"/>
      <c r="K11" s="8"/>
      <c r="L11" s="8"/>
      <c r="M11" s="8"/>
      <c r="N11" s="8"/>
      <c r="O11" s="1"/>
      <c r="P11" s="1">
        <v>3</v>
      </c>
      <c r="Q11" s="36">
        <f t="shared" si="3"/>
        <v>3</v>
      </c>
      <c r="R11" s="21">
        <f t="shared" si="4"/>
        <v>0</v>
      </c>
    </row>
    <row r="12" spans="1:18" ht="21.75" customHeight="1">
      <c r="A12" s="8">
        <v>8</v>
      </c>
      <c r="B12" s="13" t="s">
        <v>77</v>
      </c>
      <c r="C12" s="1">
        <v>2</v>
      </c>
      <c r="D12" s="1">
        <v>0</v>
      </c>
      <c r="E12" s="1">
        <v>0</v>
      </c>
      <c r="F12" s="8">
        <f t="shared" si="0"/>
        <v>2</v>
      </c>
      <c r="G12" s="1">
        <v>-1</v>
      </c>
      <c r="H12" s="14" t="s">
        <v>232</v>
      </c>
      <c r="I12" s="8">
        <f t="shared" si="1"/>
        <v>1</v>
      </c>
      <c r="J12" s="8"/>
      <c r="K12" s="8"/>
      <c r="L12" s="8"/>
      <c r="M12" s="8"/>
      <c r="N12" s="8"/>
      <c r="O12" s="1"/>
      <c r="P12" s="1">
        <v>1</v>
      </c>
      <c r="Q12" s="36">
        <f t="shared" si="3"/>
        <v>1</v>
      </c>
      <c r="R12" s="21">
        <f t="shared" si="4"/>
        <v>0</v>
      </c>
    </row>
    <row r="13" spans="1:18" ht="21.75" customHeight="1">
      <c r="A13" s="8">
        <v>9</v>
      </c>
      <c r="B13" s="13" t="s">
        <v>233</v>
      </c>
      <c r="C13" s="1"/>
      <c r="D13" s="1"/>
      <c r="E13" s="1"/>
      <c r="F13" s="8"/>
      <c r="G13" s="1">
        <v>2</v>
      </c>
      <c r="H13" s="14" t="s">
        <v>232</v>
      </c>
      <c r="I13" s="8">
        <f t="shared" si="1"/>
        <v>2</v>
      </c>
      <c r="J13" s="8"/>
      <c r="K13" s="8"/>
      <c r="L13" s="8"/>
      <c r="M13" s="8"/>
      <c r="N13" s="8"/>
      <c r="O13" s="1"/>
      <c r="P13" s="1">
        <v>2</v>
      </c>
      <c r="Q13" s="36">
        <f t="shared" si="3"/>
        <v>2</v>
      </c>
      <c r="R13" s="21">
        <f t="shared" si="4"/>
        <v>0</v>
      </c>
    </row>
    <row r="14" spans="1:18" ht="21.75" customHeight="1">
      <c r="A14" s="8">
        <v>10</v>
      </c>
      <c r="B14" s="13" t="s">
        <v>78</v>
      </c>
      <c r="C14" s="1">
        <v>3</v>
      </c>
      <c r="D14" s="1">
        <v>0</v>
      </c>
      <c r="E14" s="1">
        <v>0</v>
      </c>
      <c r="F14" s="8">
        <f t="shared" si="0"/>
        <v>3</v>
      </c>
      <c r="G14" s="1">
        <v>-2</v>
      </c>
      <c r="H14" s="14" t="s">
        <v>232</v>
      </c>
      <c r="I14" s="8">
        <f t="shared" si="1"/>
        <v>1</v>
      </c>
      <c r="J14" s="8"/>
      <c r="K14" s="8"/>
      <c r="L14" s="8"/>
      <c r="M14" s="8"/>
      <c r="N14" s="8"/>
      <c r="O14" s="1"/>
      <c r="P14" s="1">
        <v>1</v>
      </c>
      <c r="Q14" s="36">
        <f t="shared" si="3"/>
        <v>1</v>
      </c>
      <c r="R14" s="21">
        <f t="shared" si="4"/>
        <v>0</v>
      </c>
    </row>
    <row r="15" spans="1:18" ht="21.75" customHeight="1">
      <c r="A15" s="8">
        <v>11</v>
      </c>
      <c r="B15" s="13" t="s">
        <v>79</v>
      </c>
      <c r="C15" s="1">
        <v>4</v>
      </c>
      <c r="D15" s="1">
        <v>0</v>
      </c>
      <c r="E15" s="1">
        <v>0</v>
      </c>
      <c r="F15" s="8">
        <f t="shared" si="0"/>
        <v>4</v>
      </c>
      <c r="G15" s="1">
        <v>-1</v>
      </c>
      <c r="H15" s="14" t="s">
        <v>232</v>
      </c>
      <c r="I15" s="8">
        <f t="shared" si="1"/>
        <v>3</v>
      </c>
      <c r="J15" s="8"/>
      <c r="K15" s="8"/>
      <c r="L15" s="8"/>
      <c r="M15" s="8"/>
      <c r="N15" s="8"/>
      <c r="O15" s="1"/>
      <c r="P15" s="1">
        <v>3</v>
      </c>
      <c r="Q15" s="36">
        <f t="shared" si="3"/>
        <v>3</v>
      </c>
      <c r="R15" s="21">
        <f t="shared" si="4"/>
        <v>0</v>
      </c>
    </row>
    <row r="16" spans="1:18" ht="21.75" customHeight="1">
      <c r="A16" s="8">
        <v>12</v>
      </c>
      <c r="B16" s="13" t="s">
        <v>13</v>
      </c>
      <c r="C16" s="1">
        <v>1</v>
      </c>
      <c r="D16" s="1"/>
      <c r="E16" s="1"/>
      <c r="F16" s="8">
        <f t="shared" si="0"/>
        <v>1</v>
      </c>
      <c r="G16" s="8"/>
      <c r="H16" s="8"/>
      <c r="I16" s="8">
        <f t="shared" si="1"/>
        <v>1</v>
      </c>
      <c r="J16" s="8"/>
      <c r="K16" s="8">
        <v>1</v>
      </c>
      <c r="L16" s="8"/>
      <c r="M16" s="8"/>
      <c r="N16" s="8"/>
      <c r="O16" s="1"/>
      <c r="P16" s="1">
        <f t="shared" si="2"/>
        <v>0</v>
      </c>
      <c r="Q16" s="36">
        <f t="shared" si="3"/>
        <v>1</v>
      </c>
      <c r="R16" s="21">
        <f t="shared" si="4"/>
        <v>0</v>
      </c>
    </row>
    <row r="17" spans="1:18" ht="21.75" customHeight="1">
      <c r="A17" s="8">
        <v>13</v>
      </c>
      <c r="B17" s="13" t="s">
        <v>40</v>
      </c>
      <c r="C17" s="1">
        <v>1</v>
      </c>
      <c r="D17" s="1">
        <v>0</v>
      </c>
      <c r="E17" s="1">
        <v>0</v>
      </c>
      <c r="F17" s="8">
        <f t="shared" si="0"/>
        <v>1</v>
      </c>
      <c r="G17" s="1"/>
      <c r="H17" s="1"/>
      <c r="I17" s="8">
        <f t="shared" si="1"/>
        <v>1</v>
      </c>
      <c r="J17" s="8"/>
      <c r="K17" s="8"/>
      <c r="L17" s="8"/>
      <c r="M17" s="8"/>
      <c r="N17" s="8"/>
      <c r="O17" s="1">
        <f>C17</f>
        <v>1</v>
      </c>
      <c r="P17" s="1">
        <f t="shared" si="2"/>
        <v>0</v>
      </c>
      <c r="Q17" s="36">
        <f t="shared" si="3"/>
        <v>1</v>
      </c>
      <c r="R17" s="21">
        <f t="shared" si="4"/>
        <v>0</v>
      </c>
    </row>
    <row r="18" spans="1:18" ht="21.75" customHeight="1">
      <c r="A18" s="8">
        <v>14</v>
      </c>
      <c r="B18" s="13" t="s">
        <v>41</v>
      </c>
      <c r="C18" s="1">
        <v>2</v>
      </c>
      <c r="D18" s="1">
        <v>0</v>
      </c>
      <c r="E18" s="1">
        <v>1</v>
      </c>
      <c r="F18" s="8">
        <f t="shared" si="0"/>
        <v>3</v>
      </c>
      <c r="G18" s="1">
        <f>1-1</f>
        <v>0</v>
      </c>
      <c r="H18" s="1" t="s">
        <v>150</v>
      </c>
      <c r="I18" s="8">
        <f t="shared" si="1"/>
        <v>3</v>
      </c>
      <c r="J18" s="8">
        <v>1</v>
      </c>
      <c r="K18" s="8"/>
      <c r="L18" s="8"/>
      <c r="M18" s="8"/>
      <c r="N18" s="8"/>
      <c r="O18" s="1">
        <v>2</v>
      </c>
      <c r="P18" s="1">
        <f t="shared" si="2"/>
        <v>0</v>
      </c>
      <c r="Q18" s="36">
        <f t="shared" si="3"/>
        <v>3</v>
      </c>
      <c r="R18" s="21">
        <f t="shared" si="4"/>
        <v>0</v>
      </c>
    </row>
    <row r="19" spans="1:18" ht="21.75" customHeight="1">
      <c r="A19" s="8">
        <v>15</v>
      </c>
      <c r="B19" s="13" t="s">
        <v>80</v>
      </c>
      <c r="C19" s="1">
        <v>1</v>
      </c>
      <c r="D19" s="1">
        <v>0</v>
      </c>
      <c r="E19" s="1">
        <v>0</v>
      </c>
      <c r="F19" s="8">
        <f t="shared" si="0"/>
        <v>1</v>
      </c>
      <c r="G19" s="1"/>
      <c r="H19" s="1"/>
      <c r="I19" s="8">
        <f t="shared" si="1"/>
        <v>1</v>
      </c>
      <c r="J19" s="8">
        <v>1</v>
      </c>
      <c r="K19" s="8"/>
      <c r="L19" s="8"/>
      <c r="M19" s="8"/>
      <c r="N19" s="8"/>
      <c r="O19" s="1"/>
      <c r="P19" s="1">
        <f t="shared" si="2"/>
        <v>0</v>
      </c>
      <c r="Q19" s="36">
        <f t="shared" si="3"/>
        <v>1</v>
      </c>
      <c r="R19" s="21">
        <f t="shared" si="4"/>
        <v>0</v>
      </c>
    </row>
    <row r="20" spans="1:18" ht="21.75" customHeight="1">
      <c r="A20" s="8">
        <v>16</v>
      </c>
      <c r="B20" s="13" t="s">
        <v>52</v>
      </c>
      <c r="C20" s="1"/>
      <c r="D20" s="1">
        <v>0</v>
      </c>
      <c r="E20" s="1">
        <v>0</v>
      </c>
      <c r="F20" s="8">
        <f t="shared" si="0"/>
        <v>0</v>
      </c>
      <c r="G20" s="1">
        <v>1</v>
      </c>
      <c r="H20" s="1" t="s">
        <v>151</v>
      </c>
      <c r="I20" s="8">
        <f t="shared" si="1"/>
        <v>1</v>
      </c>
      <c r="J20" s="8"/>
      <c r="K20" s="8"/>
      <c r="L20" s="8"/>
      <c r="M20" s="8"/>
      <c r="N20" s="8"/>
      <c r="O20" s="1">
        <v>1</v>
      </c>
      <c r="P20" s="1">
        <f t="shared" si="2"/>
        <v>0</v>
      </c>
      <c r="Q20" s="36">
        <f t="shared" si="3"/>
        <v>1</v>
      </c>
      <c r="R20" s="21">
        <f t="shared" si="4"/>
        <v>0</v>
      </c>
    </row>
    <row r="21" spans="1:18" ht="21.75" customHeight="1">
      <c r="A21" s="8">
        <v>17</v>
      </c>
      <c r="B21" s="13" t="s">
        <v>53</v>
      </c>
      <c r="C21" s="1">
        <v>1</v>
      </c>
      <c r="D21" s="1">
        <v>0</v>
      </c>
      <c r="E21" s="1">
        <v>0</v>
      </c>
      <c r="F21" s="8">
        <f t="shared" si="0"/>
        <v>1</v>
      </c>
      <c r="G21" s="1"/>
      <c r="H21" s="1"/>
      <c r="I21" s="8">
        <f t="shared" si="1"/>
        <v>1</v>
      </c>
      <c r="J21" s="8"/>
      <c r="K21" s="8"/>
      <c r="L21" s="8"/>
      <c r="M21" s="8"/>
      <c r="N21" s="8"/>
      <c r="O21" s="1">
        <f>C21</f>
        <v>1</v>
      </c>
      <c r="P21" s="1">
        <f t="shared" si="2"/>
        <v>0</v>
      </c>
      <c r="Q21" s="36">
        <f t="shared" si="3"/>
        <v>1</v>
      </c>
      <c r="R21" s="21">
        <f t="shared" si="4"/>
        <v>0</v>
      </c>
    </row>
    <row r="22" spans="1:18" ht="21.75" customHeight="1">
      <c r="A22" s="8">
        <v>18</v>
      </c>
      <c r="B22" s="13" t="s">
        <v>101</v>
      </c>
      <c r="C22" s="1">
        <v>5</v>
      </c>
      <c r="D22" s="1">
        <v>1</v>
      </c>
      <c r="E22" s="1">
        <v>1</v>
      </c>
      <c r="F22" s="8">
        <f t="shared" si="0"/>
        <v>7</v>
      </c>
      <c r="G22" s="1">
        <v>-1</v>
      </c>
      <c r="H22" s="1" t="s">
        <v>107</v>
      </c>
      <c r="I22" s="8">
        <f t="shared" si="1"/>
        <v>6</v>
      </c>
      <c r="J22" s="8">
        <v>3</v>
      </c>
      <c r="K22" s="8"/>
      <c r="L22" s="8"/>
      <c r="M22" s="8"/>
      <c r="N22" s="8">
        <v>1</v>
      </c>
      <c r="O22" s="1">
        <v>1</v>
      </c>
      <c r="P22" s="1">
        <f t="shared" si="2"/>
        <v>1</v>
      </c>
      <c r="Q22" s="36">
        <f t="shared" si="3"/>
        <v>6</v>
      </c>
      <c r="R22" s="21">
        <f t="shared" si="4"/>
        <v>0</v>
      </c>
    </row>
    <row r="23" spans="1:18" ht="21.75" customHeight="1">
      <c r="A23" s="8">
        <v>19</v>
      </c>
      <c r="B23" s="13" t="s">
        <v>103</v>
      </c>
      <c r="C23" s="1">
        <v>0</v>
      </c>
      <c r="D23" s="1"/>
      <c r="E23" s="1">
        <v>1</v>
      </c>
      <c r="F23" s="8">
        <f t="shared" si="0"/>
        <v>1</v>
      </c>
      <c r="G23" s="1">
        <v>-1</v>
      </c>
      <c r="H23" s="1" t="s">
        <v>107</v>
      </c>
      <c r="I23" s="8">
        <f t="shared" si="1"/>
        <v>0</v>
      </c>
      <c r="J23" s="8"/>
      <c r="K23" s="8"/>
      <c r="L23" s="8"/>
      <c r="M23" s="8"/>
      <c r="N23" s="8"/>
      <c r="O23" s="1">
        <f>C23</f>
        <v>0</v>
      </c>
      <c r="P23" s="1">
        <f t="shared" si="2"/>
        <v>0</v>
      </c>
      <c r="Q23" s="36">
        <f t="shared" si="3"/>
        <v>0</v>
      </c>
      <c r="R23" s="21">
        <f t="shared" si="4"/>
        <v>0</v>
      </c>
    </row>
    <row r="24" spans="1:18" ht="21.75" customHeight="1">
      <c r="A24" s="8">
        <v>20</v>
      </c>
      <c r="B24" s="13" t="s">
        <v>100</v>
      </c>
      <c r="C24" s="1">
        <v>0</v>
      </c>
      <c r="D24" s="1"/>
      <c r="E24" s="1">
        <v>1</v>
      </c>
      <c r="F24" s="8">
        <f t="shared" si="0"/>
        <v>1</v>
      </c>
      <c r="G24" s="1">
        <v>-1</v>
      </c>
      <c r="H24" s="1" t="s">
        <v>107</v>
      </c>
      <c r="I24" s="8">
        <f t="shared" si="1"/>
        <v>0</v>
      </c>
      <c r="J24" s="8"/>
      <c r="K24" s="8"/>
      <c r="L24" s="8"/>
      <c r="M24" s="8"/>
      <c r="N24" s="8"/>
      <c r="O24" s="1">
        <f>C24</f>
        <v>0</v>
      </c>
      <c r="P24" s="1">
        <f t="shared" si="2"/>
        <v>0</v>
      </c>
      <c r="Q24" s="36">
        <f t="shared" si="3"/>
        <v>0</v>
      </c>
      <c r="R24" s="21">
        <f t="shared" si="4"/>
        <v>0</v>
      </c>
    </row>
    <row r="25" spans="1:18" s="22" customFormat="1" ht="21.75" customHeight="1">
      <c r="A25" s="10"/>
      <c r="B25" s="10" t="s">
        <v>24</v>
      </c>
      <c r="C25" s="11">
        <f>SUM(C5:C24)</f>
        <v>26</v>
      </c>
      <c r="D25" s="11">
        <f aca="true" t="shared" si="5" ref="D25:R25">SUM(D5:D24)</f>
        <v>7</v>
      </c>
      <c r="E25" s="11">
        <f t="shared" si="5"/>
        <v>6</v>
      </c>
      <c r="F25" s="11">
        <f t="shared" si="5"/>
        <v>39</v>
      </c>
      <c r="G25" s="11">
        <f t="shared" si="5"/>
        <v>3</v>
      </c>
      <c r="H25" s="11">
        <f t="shared" si="5"/>
        <v>0</v>
      </c>
      <c r="I25" s="11">
        <f t="shared" si="5"/>
        <v>42</v>
      </c>
      <c r="J25" s="11">
        <f t="shared" si="5"/>
        <v>5</v>
      </c>
      <c r="K25" s="11">
        <f t="shared" si="5"/>
        <v>5</v>
      </c>
      <c r="L25" s="11">
        <f t="shared" si="5"/>
        <v>4</v>
      </c>
      <c r="M25" s="11">
        <f t="shared" si="5"/>
        <v>3</v>
      </c>
      <c r="N25" s="11">
        <f t="shared" si="5"/>
        <v>7</v>
      </c>
      <c r="O25" s="11">
        <f t="shared" si="5"/>
        <v>6</v>
      </c>
      <c r="P25" s="11">
        <f t="shared" si="5"/>
        <v>12</v>
      </c>
      <c r="Q25" s="11">
        <f t="shared" si="5"/>
        <v>42</v>
      </c>
      <c r="R25" s="11">
        <f t="shared" si="5"/>
        <v>0</v>
      </c>
    </row>
    <row r="26" spans="1:16" s="4" customFormat="1" ht="26.25" customHeight="1">
      <c r="A26" s="4" t="s">
        <v>25</v>
      </c>
      <c r="B26" s="91" t="s">
        <v>81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16" s="4" customFormat="1" ht="32.25" customHeight="1">
      <c r="A27" s="3" t="s">
        <v>19</v>
      </c>
      <c r="B27" s="91" t="s">
        <v>155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s="4" customFormat="1" ht="32.25" customHeight="1">
      <c r="A28" s="3" t="s">
        <v>107</v>
      </c>
      <c r="B28" s="91" t="s">
        <v>185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6" s="4" customFormat="1" ht="32.25" customHeight="1">
      <c r="A29" s="3" t="s">
        <v>151</v>
      </c>
      <c r="B29" s="91" t="s">
        <v>156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s="4" customFormat="1" ht="32.25" customHeight="1">
      <c r="A30" s="6" t="s">
        <v>181</v>
      </c>
      <c r="B30" s="91" t="s">
        <v>205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s="4" customFormat="1" ht="32.25" customHeight="1">
      <c r="A31" s="3" t="s">
        <v>178</v>
      </c>
      <c r="B31" s="91" t="s">
        <v>208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28" s="4" customFormat="1" ht="22.5" customHeight="1">
      <c r="A32" s="3" t="s">
        <v>166</v>
      </c>
      <c r="B32" s="91" t="s">
        <v>198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7"/>
      <c r="AB32" s="7"/>
    </row>
    <row r="33" spans="1:28" s="4" customFormat="1" ht="22.5" customHeight="1">
      <c r="A33" s="6" t="s">
        <v>232</v>
      </c>
      <c r="B33" s="91" t="s">
        <v>234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7"/>
      <c r="AB33" s="7"/>
    </row>
    <row r="34" spans="1:17" s="4" customFormat="1" ht="15" customHeight="1">
      <c r="A34" s="3"/>
      <c r="G34" s="95" t="s">
        <v>235</v>
      </c>
      <c r="H34" s="95"/>
      <c r="I34" s="95"/>
      <c r="J34" s="95"/>
      <c r="K34" s="95"/>
      <c r="L34" s="95"/>
      <c r="M34" s="95"/>
      <c r="N34" s="95"/>
      <c r="O34" s="95"/>
      <c r="P34" s="95"/>
      <c r="Q34" s="7"/>
    </row>
    <row r="35" spans="1:16" ht="16.5" customHeight="1">
      <c r="A35" s="25"/>
      <c r="C35" s="19"/>
      <c r="D35" s="19"/>
      <c r="E35" s="19"/>
      <c r="F35" s="19"/>
      <c r="G35" s="92" t="s">
        <v>118</v>
      </c>
      <c r="H35" s="92"/>
      <c r="I35" s="92"/>
      <c r="J35" s="92"/>
      <c r="K35" s="92"/>
      <c r="L35" s="92"/>
      <c r="M35" s="92"/>
      <c r="N35" s="92"/>
      <c r="O35" s="92"/>
      <c r="P35" s="92"/>
    </row>
    <row r="36" spans="1:17" ht="11.25" customHeight="1">
      <c r="A36" s="21"/>
      <c r="B36" s="18"/>
      <c r="C36" s="18"/>
      <c r="D36" s="18"/>
      <c r="E36" s="18"/>
      <c r="F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25.5" customHeight="1">
      <c r="A37" s="21"/>
      <c r="B37" s="18"/>
      <c r="C37" s="18"/>
      <c r="D37" s="92" t="s">
        <v>119</v>
      </c>
      <c r="E37" s="92"/>
      <c r="F37" s="92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5.75" customHeight="1">
      <c r="A38" s="21"/>
      <c r="B38" s="18"/>
      <c r="C38" s="18"/>
      <c r="D38" s="18"/>
      <c r="E38" s="18"/>
      <c r="F38" s="18"/>
      <c r="G38" s="92" t="s">
        <v>46</v>
      </c>
      <c r="H38" s="92"/>
      <c r="I38" s="92"/>
      <c r="J38" s="92"/>
      <c r="K38" s="92"/>
      <c r="L38" s="92"/>
      <c r="M38" s="92"/>
      <c r="N38" s="92"/>
      <c r="O38" s="92"/>
      <c r="P38" s="92"/>
      <c r="Q38" s="18"/>
    </row>
    <row r="39" spans="2:16" ht="22.5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20.2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ht="18" customHeight="1"/>
    <row r="43" spans="1:16" ht="18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ht="18" customHeight="1"/>
    <row r="45" spans="1:16" ht="18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ht="18" customHeight="1"/>
  </sheetData>
  <sheetProtection/>
  <mergeCells count="25">
    <mergeCell ref="B32:Z32"/>
    <mergeCell ref="B26:P26"/>
    <mergeCell ref="A1:P1"/>
    <mergeCell ref="A2:P2"/>
    <mergeCell ref="A3:A4"/>
    <mergeCell ref="B3:B4"/>
    <mergeCell ref="C3:F3"/>
    <mergeCell ref="G3:H4"/>
    <mergeCell ref="I3:I4"/>
    <mergeCell ref="J3:P3"/>
    <mergeCell ref="B27:P27"/>
    <mergeCell ref="B29:P29"/>
    <mergeCell ref="B28:P28"/>
    <mergeCell ref="A43:P43"/>
    <mergeCell ref="G34:P34"/>
    <mergeCell ref="G35:P35"/>
    <mergeCell ref="D37:F37"/>
    <mergeCell ref="G38:P38"/>
    <mergeCell ref="B31:P31"/>
    <mergeCell ref="B30:P30"/>
    <mergeCell ref="B33:Z33"/>
    <mergeCell ref="A45:P45"/>
    <mergeCell ref="A40:P40"/>
    <mergeCell ref="A41:P41"/>
    <mergeCell ref="B39:P39"/>
  </mergeCells>
  <printOptions/>
  <pageMargins left="0.12" right="0.18" top="0.2" bottom="0.22" header="0.12" footer="0.12"/>
  <pageSetup horizontalDpi="180" verticalDpi="18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I50"/>
  <sheetViews>
    <sheetView showZeros="0" view="pageBreakPreview" zoomScale="75" zoomScaleSheetLayoutView="75" workbookViewId="0" topLeftCell="A1">
      <selection activeCell="B18" sqref="B18"/>
    </sheetView>
  </sheetViews>
  <sheetFormatPr defaultColWidth="9.140625" defaultRowHeight="12.75"/>
  <cols>
    <col min="1" max="1" width="8.7109375" style="21" customWidth="1"/>
    <col min="2" max="2" width="23.7109375" style="19" customWidth="1"/>
    <col min="3" max="5" width="15.8515625" style="19" customWidth="1"/>
    <col min="6" max="6" width="18.140625" style="21" customWidth="1"/>
    <col min="7" max="8" width="11.8515625" style="21" customWidth="1"/>
    <col min="9" max="9" width="11.8515625" style="19" customWidth="1"/>
    <col min="10" max="16384" width="9.140625" style="19" customWidth="1"/>
  </cols>
  <sheetData>
    <row r="1" spans="1:9" ht="20.25" customHeight="1">
      <c r="A1" s="93" t="s">
        <v>246</v>
      </c>
      <c r="B1" s="93"/>
      <c r="C1" s="93"/>
      <c r="D1" s="93"/>
      <c r="E1" s="93"/>
      <c r="F1" s="93"/>
      <c r="G1" s="93"/>
      <c r="H1" s="93"/>
      <c r="I1" s="93"/>
    </row>
    <row r="2" spans="1:9" ht="34.5" customHeight="1">
      <c r="A2" s="93" t="s">
        <v>172</v>
      </c>
      <c r="B2" s="93"/>
      <c r="C2" s="93"/>
      <c r="D2" s="93"/>
      <c r="E2" s="93"/>
      <c r="F2" s="93"/>
      <c r="G2" s="93"/>
      <c r="H2" s="93"/>
      <c r="I2" s="93"/>
    </row>
    <row r="3" spans="1:9" ht="18.75" customHeight="1">
      <c r="A3" s="84" t="s">
        <v>0</v>
      </c>
      <c r="B3" s="96" t="s">
        <v>1</v>
      </c>
      <c r="C3" s="96" t="s">
        <v>203</v>
      </c>
      <c r="D3" s="96"/>
      <c r="E3" s="96"/>
      <c r="F3" s="108" t="s">
        <v>201</v>
      </c>
      <c r="G3" s="96" t="s">
        <v>202</v>
      </c>
      <c r="H3" s="96"/>
      <c r="I3" s="96"/>
    </row>
    <row r="4" spans="1:9" ht="54.75" customHeight="1">
      <c r="A4" s="85"/>
      <c r="B4" s="96"/>
      <c r="C4" s="96"/>
      <c r="D4" s="96"/>
      <c r="E4" s="96"/>
      <c r="F4" s="110"/>
      <c r="G4" s="96"/>
      <c r="H4" s="96"/>
      <c r="I4" s="96"/>
    </row>
    <row r="5" spans="1:9" ht="19.5" customHeight="1">
      <c r="A5" s="86"/>
      <c r="B5" s="96"/>
      <c r="C5" s="1" t="s">
        <v>5</v>
      </c>
      <c r="D5" s="1" t="s">
        <v>6</v>
      </c>
      <c r="E5" s="20" t="s">
        <v>7</v>
      </c>
      <c r="F5" s="89"/>
      <c r="G5" s="1" t="s">
        <v>5</v>
      </c>
      <c r="H5" s="1" t="s">
        <v>6</v>
      </c>
      <c r="I5" s="1" t="s">
        <v>7</v>
      </c>
    </row>
    <row r="6" spans="1:9" ht="25.5" customHeight="1">
      <c r="A6" s="8">
        <v>1</v>
      </c>
      <c r="B6" s="13" t="s">
        <v>8</v>
      </c>
      <c r="C6" s="14">
        <v>1</v>
      </c>
      <c r="D6" s="14">
        <v>0</v>
      </c>
      <c r="E6" s="8">
        <f>SUM(C6:D6)</f>
        <v>1</v>
      </c>
      <c r="F6" s="20"/>
      <c r="G6" s="1"/>
      <c r="H6" s="1">
        <f>D6</f>
        <v>0</v>
      </c>
      <c r="I6" s="8">
        <f>SUM(G6:H6)</f>
        <v>0</v>
      </c>
    </row>
    <row r="7" spans="1:9" ht="25.5" customHeight="1">
      <c r="A7" s="8">
        <v>2</v>
      </c>
      <c r="B7" s="13" t="s">
        <v>9</v>
      </c>
      <c r="C7" s="14">
        <v>1</v>
      </c>
      <c r="D7" s="14">
        <v>1</v>
      </c>
      <c r="E7" s="8">
        <f aca="true" t="shared" si="0" ref="E7:E18">SUM(C7:D7)</f>
        <v>2</v>
      </c>
      <c r="F7" s="20">
        <v>1</v>
      </c>
      <c r="G7" s="1"/>
      <c r="H7" s="1">
        <v>1</v>
      </c>
      <c r="I7" s="8">
        <f aca="true" t="shared" si="1" ref="I7:I19">SUM(G7:H7)</f>
        <v>1</v>
      </c>
    </row>
    <row r="8" spans="1:9" ht="25.5" customHeight="1">
      <c r="A8" s="8">
        <v>3</v>
      </c>
      <c r="B8" s="13" t="s">
        <v>10</v>
      </c>
      <c r="C8" s="14">
        <v>3</v>
      </c>
      <c r="D8" s="14">
        <v>5</v>
      </c>
      <c r="E8" s="8">
        <f t="shared" si="0"/>
        <v>8</v>
      </c>
      <c r="F8" s="20">
        <v>5</v>
      </c>
      <c r="G8" s="1"/>
      <c r="H8" s="1">
        <v>5</v>
      </c>
      <c r="I8" s="8">
        <f t="shared" si="1"/>
        <v>5</v>
      </c>
    </row>
    <row r="9" spans="1:9" ht="25.5" customHeight="1">
      <c r="A9" s="8">
        <v>4</v>
      </c>
      <c r="B9" s="37" t="s">
        <v>12</v>
      </c>
      <c r="C9" s="14">
        <f>3</f>
        <v>3</v>
      </c>
      <c r="D9" s="14">
        <v>3</v>
      </c>
      <c r="E9" s="8">
        <f t="shared" si="0"/>
        <v>6</v>
      </c>
      <c r="F9" s="20">
        <v>4</v>
      </c>
      <c r="G9" s="1">
        <v>1</v>
      </c>
      <c r="H9" s="1">
        <v>3</v>
      </c>
      <c r="I9" s="8">
        <f t="shared" si="1"/>
        <v>4</v>
      </c>
    </row>
    <row r="10" spans="1:9" ht="25.5" customHeight="1">
      <c r="A10" s="8">
        <v>5</v>
      </c>
      <c r="B10" s="13" t="s">
        <v>13</v>
      </c>
      <c r="C10" s="14">
        <v>4</v>
      </c>
      <c r="D10" s="14">
        <v>10</v>
      </c>
      <c r="E10" s="8">
        <f t="shared" si="0"/>
        <v>14</v>
      </c>
      <c r="F10" s="70">
        <v>6</v>
      </c>
      <c r="G10" s="1"/>
      <c r="H10" s="1">
        <v>6</v>
      </c>
      <c r="I10" s="8">
        <f t="shared" si="1"/>
        <v>6</v>
      </c>
    </row>
    <row r="11" spans="1:9" ht="25.5" customHeight="1">
      <c r="A11" s="8">
        <v>6</v>
      </c>
      <c r="B11" s="37" t="s">
        <v>14</v>
      </c>
      <c r="C11" s="14">
        <v>13</v>
      </c>
      <c r="D11" s="14">
        <v>14</v>
      </c>
      <c r="E11" s="8">
        <f t="shared" si="0"/>
        <v>27</v>
      </c>
      <c r="F11" s="70">
        <v>12</v>
      </c>
      <c r="G11" s="1"/>
      <c r="H11" s="1">
        <v>12</v>
      </c>
      <c r="I11" s="8">
        <f t="shared" si="1"/>
        <v>12</v>
      </c>
    </row>
    <row r="12" spans="1:9" ht="25.5" customHeight="1">
      <c r="A12" s="8">
        <v>7</v>
      </c>
      <c r="B12" s="13" t="s">
        <v>15</v>
      </c>
      <c r="C12" s="14">
        <v>21</v>
      </c>
      <c r="D12" s="14">
        <v>3</v>
      </c>
      <c r="E12" s="8">
        <f t="shared" si="0"/>
        <v>24</v>
      </c>
      <c r="F12" s="20">
        <v>8</v>
      </c>
      <c r="G12" s="1">
        <v>5</v>
      </c>
      <c r="H12" s="1">
        <v>3</v>
      </c>
      <c r="I12" s="8">
        <f t="shared" si="1"/>
        <v>8</v>
      </c>
    </row>
    <row r="13" spans="1:9" ht="25.5" customHeight="1">
      <c r="A13" s="8">
        <v>8</v>
      </c>
      <c r="B13" s="13" t="s">
        <v>16</v>
      </c>
      <c r="C13" s="14">
        <v>1</v>
      </c>
      <c r="D13" s="14">
        <v>0</v>
      </c>
      <c r="E13" s="8">
        <f t="shared" si="0"/>
        <v>1</v>
      </c>
      <c r="F13" s="20"/>
      <c r="G13" s="1"/>
      <c r="H13" s="1">
        <f>D13</f>
        <v>0</v>
      </c>
      <c r="I13" s="8">
        <f t="shared" si="1"/>
        <v>0</v>
      </c>
    </row>
    <row r="14" spans="1:9" ht="25.5" customHeight="1">
      <c r="A14" s="8">
        <v>9</v>
      </c>
      <c r="B14" s="13" t="s">
        <v>17</v>
      </c>
      <c r="C14" s="14">
        <v>0</v>
      </c>
      <c r="D14" s="14">
        <v>1</v>
      </c>
      <c r="E14" s="8">
        <f t="shared" si="0"/>
        <v>1</v>
      </c>
      <c r="F14" s="20"/>
      <c r="G14" s="1">
        <f>C14</f>
        <v>0</v>
      </c>
      <c r="H14" s="1"/>
      <c r="I14" s="8">
        <f t="shared" si="1"/>
        <v>0</v>
      </c>
    </row>
    <row r="15" spans="1:9" ht="25.5" customHeight="1">
      <c r="A15" s="8">
        <v>10</v>
      </c>
      <c r="B15" s="13" t="s">
        <v>18</v>
      </c>
      <c r="C15" s="14">
        <v>1</v>
      </c>
      <c r="D15" s="14">
        <v>1</v>
      </c>
      <c r="E15" s="8">
        <f t="shared" si="0"/>
        <v>2</v>
      </c>
      <c r="F15" s="70">
        <v>1</v>
      </c>
      <c r="G15" s="1"/>
      <c r="H15" s="1">
        <v>1</v>
      </c>
      <c r="I15" s="8">
        <f t="shared" si="1"/>
        <v>1</v>
      </c>
    </row>
    <row r="16" spans="1:9" ht="25.5" customHeight="1">
      <c r="A16" s="8">
        <v>11</v>
      </c>
      <c r="B16" s="13" t="s">
        <v>21</v>
      </c>
      <c r="C16" s="14">
        <v>6</v>
      </c>
      <c r="D16" s="14">
        <v>0</v>
      </c>
      <c r="E16" s="8">
        <f t="shared" si="0"/>
        <v>6</v>
      </c>
      <c r="F16" s="20">
        <v>5</v>
      </c>
      <c r="G16" s="1">
        <v>5</v>
      </c>
      <c r="H16" s="1">
        <f>D16</f>
        <v>0</v>
      </c>
      <c r="I16" s="8">
        <f t="shared" si="1"/>
        <v>5</v>
      </c>
    </row>
    <row r="17" spans="1:9" ht="25.5" customHeight="1">
      <c r="A17" s="8">
        <v>12</v>
      </c>
      <c r="B17" s="13" t="s">
        <v>22</v>
      </c>
      <c r="C17" s="14">
        <v>1</v>
      </c>
      <c r="D17" s="14">
        <v>0</v>
      </c>
      <c r="E17" s="8">
        <f t="shared" si="0"/>
        <v>1</v>
      </c>
      <c r="F17" s="20"/>
      <c r="G17" s="1"/>
      <c r="H17" s="1">
        <f>D17</f>
        <v>0</v>
      </c>
      <c r="I17" s="8">
        <f t="shared" si="1"/>
        <v>0</v>
      </c>
    </row>
    <row r="18" spans="1:9" ht="25.5" customHeight="1">
      <c r="A18" s="8">
        <v>13</v>
      </c>
      <c r="B18" s="13" t="s">
        <v>23</v>
      </c>
      <c r="C18" s="14">
        <v>11</v>
      </c>
      <c r="D18" s="14">
        <v>1</v>
      </c>
      <c r="E18" s="8">
        <f t="shared" si="0"/>
        <v>12</v>
      </c>
      <c r="F18" s="20">
        <v>3</v>
      </c>
      <c r="G18" s="1">
        <v>2</v>
      </c>
      <c r="H18" s="1">
        <v>1</v>
      </c>
      <c r="I18" s="8">
        <f t="shared" si="1"/>
        <v>3</v>
      </c>
    </row>
    <row r="19" spans="1:9" s="22" customFormat="1" ht="25.5" customHeight="1">
      <c r="A19" s="9"/>
      <c r="B19" s="10" t="s">
        <v>24</v>
      </c>
      <c r="C19" s="11">
        <f aca="true" t="shared" si="2" ref="C19:H19">SUM(C6:C18)</f>
        <v>66</v>
      </c>
      <c r="D19" s="11">
        <f t="shared" si="2"/>
        <v>39</v>
      </c>
      <c r="E19" s="11">
        <f t="shared" si="2"/>
        <v>105</v>
      </c>
      <c r="F19" s="11">
        <f t="shared" si="2"/>
        <v>45</v>
      </c>
      <c r="G19" s="11">
        <f t="shared" si="2"/>
        <v>13</v>
      </c>
      <c r="H19" s="11">
        <f t="shared" si="2"/>
        <v>32</v>
      </c>
      <c r="I19" s="8">
        <f t="shared" si="1"/>
        <v>45</v>
      </c>
    </row>
    <row r="20" spans="1:9" ht="21.75" customHeight="1">
      <c r="A20" s="3" t="s">
        <v>25</v>
      </c>
      <c r="B20" s="91" t="s">
        <v>26</v>
      </c>
      <c r="C20" s="91"/>
      <c r="D20" s="91"/>
      <c r="E20" s="91"/>
      <c r="F20" s="91"/>
      <c r="G20" s="91"/>
      <c r="H20" s="91"/>
      <c r="I20" s="91"/>
    </row>
    <row r="21" spans="1:9" s="22" customFormat="1" ht="45" customHeight="1">
      <c r="A21" s="3" t="s">
        <v>153</v>
      </c>
      <c r="B21" s="91" t="s">
        <v>229</v>
      </c>
      <c r="C21" s="91"/>
      <c r="D21" s="91"/>
      <c r="E21" s="91"/>
      <c r="F21" s="91"/>
      <c r="G21" s="91"/>
      <c r="H21" s="91"/>
      <c r="I21" s="91"/>
    </row>
    <row r="22" spans="1:8" ht="15" customHeight="1">
      <c r="A22" s="6"/>
      <c r="B22" s="7"/>
      <c r="C22" s="3"/>
      <c r="D22" s="3"/>
      <c r="E22" s="3"/>
      <c r="F22" s="92" t="s">
        <v>235</v>
      </c>
      <c r="G22" s="92"/>
      <c r="H22" s="92"/>
    </row>
    <row r="23" spans="1:8" ht="15" customHeight="1">
      <c r="A23" s="6"/>
      <c r="B23" s="7"/>
      <c r="C23" s="3"/>
      <c r="D23" s="3"/>
      <c r="E23" s="3"/>
      <c r="F23" s="92" t="s">
        <v>118</v>
      </c>
      <c r="G23" s="92"/>
      <c r="H23" s="92"/>
    </row>
    <row r="24" spans="1:9" ht="13.5" customHeight="1">
      <c r="A24" s="6"/>
      <c r="B24" s="7"/>
      <c r="C24" s="3"/>
      <c r="D24" s="3"/>
      <c r="E24" s="3"/>
      <c r="F24" s="3"/>
      <c r="G24" s="3"/>
      <c r="H24" s="18"/>
      <c r="I24" s="18"/>
    </row>
    <row r="25" spans="1:9" ht="21.75" customHeight="1">
      <c r="A25" s="6"/>
      <c r="B25" s="7"/>
      <c r="C25" s="95" t="s">
        <v>119</v>
      </c>
      <c r="D25" s="95"/>
      <c r="E25" s="3"/>
      <c r="F25" s="19"/>
      <c r="G25" s="3"/>
      <c r="H25" s="18"/>
      <c r="I25" s="18"/>
    </row>
    <row r="26" spans="1:9" ht="21.75" customHeight="1">
      <c r="A26" s="6"/>
      <c r="B26" s="7"/>
      <c r="C26" s="3"/>
      <c r="D26" s="3"/>
      <c r="E26" s="3"/>
      <c r="F26" s="3"/>
      <c r="G26" s="3"/>
      <c r="H26" s="18"/>
      <c r="I26" s="18"/>
    </row>
    <row r="27" spans="1:8" s="22" customFormat="1" ht="16.5" customHeight="1">
      <c r="A27" s="71"/>
      <c r="B27" s="72"/>
      <c r="C27" s="73"/>
      <c r="D27" s="73"/>
      <c r="E27" s="73"/>
      <c r="F27" s="95" t="s">
        <v>46</v>
      </c>
      <c r="G27" s="95"/>
      <c r="H27" s="3"/>
    </row>
    <row r="28" spans="1:9" ht="21.75" customHeight="1">
      <c r="A28" s="3"/>
      <c r="B28" s="18"/>
      <c r="C28" s="18"/>
      <c r="D28" s="18"/>
      <c r="E28" s="18"/>
      <c r="F28" s="18"/>
      <c r="G28" s="18"/>
      <c r="H28" s="18"/>
      <c r="I28" s="18"/>
    </row>
    <row r="29" spans="1:9" ht="21.75" customHeight="1">
      <c r="A29" s="3"/>
      <c r="B29" s="18"/>
      <c r="C29" s="18"/>
      <c r="D29" s="18"/>
      <c r="E29" s="18"/>
      <c r="F29" s="18"/>
      <c r="G29" s="18"/>
      <c r="H29" s="18"/>
      <c r="I29" s="18"/>
    </row>
    <row r="30" spans="1:9" ht="21.75" customHeight="1">
      <c r="A30" s="3"/>
      <c r="B30" s="18"/>
      <c r="C30" s="18"/>
      <c r="D30" s="18"/>
      <c r="E30" s="18"/>
      <c r="F30" s="18"/>
      <c r="G30" s="18"/>
      <c r="H30" s="18"/>
      <c r="I30" s="18"/>
    </row>
    <row r="31" spans="1:9" ht="21.75" customHeight="1">
      <c r="A31" s="3"/>
      <c r="B31" s="18"/>
      <c r="C31" s="18"/>
      <c r="D31" s="18"/>
      <c r="E31" s="18"/>
      <c r="F31" s="18"/>
      <c r="G31" s="18"/>
      <c r="H31" s="18"/>
      <c r="I31" s="18"/>
    </row>
    <row r="32" spans="1:9" ht="21.75" customHeight="1">
      <c r="A32" s="3"/>
      <c r="B32" s="18"/>
      <c r="C32" s="18"/>
      <c r="D32" s="18"/>
      <c r="E32" s="18"/>
      <c r="F32" s="18"/>
      <c r="G32" s="18"/>
      <c r="H32" s="18"/>
      <c r="I32" s="18"/>
    </row>
    <row r="33" spans="1:9" ht="21.75" customHeight="1">
      <c r="A33" s="3"/>
      <c r="B33" s="18"/>
      <c r="C33" s="18"/>
      <c r="D33" s="18"/>
      <c r="E33" s="18"/>
      <c r="F33" s="18"/>
      <c r="G33" s="18"/>
      <c r="H33" s="18"/>
      <c r="I33" s="18"/>
    </row>
    <row r="34" spans="1:9" ht="21.75" customHeight="1">
      <c r="A34" s="3"/>
      <c r="B34" s="18"/>
      <c r="C34" s="18"/>
      <c r="D34" s="18"/>
      <c r="E34" s="18"/>
      <c r="F34" s="18"/>
      <c r="G34" s="18"/>
      <c r="H34" s="18"/>
      <c r="I34" s="18"/>
    </row>
    <row r="35" spans="1:9" ht="21.75" customHeight="1">
      <c r="A35" s="3"/>
      <c r="B35" s="18"/>
      <c r="C35" s="18"/>
      <c r="D35" s="18"/>
      <c r="E35" s="18"/>
      <c r="F35" s="18"/>
      <c r="G35" s="18"/>
      <c r="H35" s="18"/>
      <c r="I35" s="18"/>
    </row>
    <row r="36" spans="1:9" ht="21.75" customHeight="1">
      <c r="A36" s="3"/>
      <c r="B36" s="18"/>
      <c r="C36" s="18"/>
      <c r="D36" s="18"/>
      <c r="E36" s="18"/>
      <c r="F36" s="18"/>
      <c r="G36" s="18"/>
      <c r="H36" s="18"/>
      <c r="I36" s="18"/>
    </row>
    <row r="37" spans="1:9" ht="21.75" customHeight="1">
      <c r="A37" s="6"/>
      <c r="B37" s="18"/>
      <c r="C37" s="18"/>
      <c r="D37" s="18"/>
      <c r="E37" s="18"/>
      <c r="G37" s="18"/>
      <c r="H37" s="18"/>
      <c r="I37" s="18"/>
    </row>
    <row r="38" spans="1:9" ht="21.75" customHeight="1">
      <c r="A38" s="6"/>
      <c r="B38" s="18"/>
      <c r="C38" s="18"/>
      <c r="D38" s="18"/>
      <c r="E38" s="18"/>
      <c r="G38" s="18"/>
      <c r="H38" s="18"/>
      <c r="I38" s="18"/>
    </row>
    <row r="39" spans="1:9" ht="21.75" customHeight="1">
      <c r="A39" s="6"/>
      <c r="B39" s="18"/>
      <c r="C39" s="18"/>
      <c r="D39" s="18"/>
      <c r="E39" s="18"/>
      <c r="G39" s="18"/>
      <c r="H39" s="18"/>
      <c r="I39" s="18"/>
    </row>
    <row r="40" spans="1:9" ht="21.75" customHeight="1">
      <c r="A40" s="6"/>
      <c r="B40" s="18"/>
      <c r="C40" s="18"/>
      <c r="D40" s="18"/>
      <c r="E40" s="18"/>
      <c r="G40" s="18"/>
      <c r="H40" s="18"/>
      <c r="I40" s="18"/>
    </row>
    <row r="41" spans="1:9" ht="21.75" customHeight="1">
      <c r="A41" s="6"/>
      <c r="B41" s="18"/>
      <c r="C41" s="18"/>
      <c r="D41" s="18"/>
      <c r="E41" s="18"/>
      <c r="G41" s="18"/>
      <c r="H41" s="18"/>
      <c r="I41" s="18"/>
    </row>
    <row r="42" spans="1:9" ht="21.75" customHeight="1">
      <c r="A42" s="6"/>
      <c r="B42" s="18"/>
      <c r="C42" s="18"/>
      <c r="D42" s="18"/>
      <c r="E42" s="18"/>
      <c r="G42" s="18"/>
      <c r="H42" s="18"/>
      <c r="I42" s="18"/>
    </row>
    <row r="43" spans="1:9" ht="21.75" customHeight="1">
      <c r="A43" s="6"/>
      <c r="B43" s="18"/>
      <c r="C43" s="18"/>
      <c r="D43" s="18"/>
      <c r="E43" s="18"/>
      <c r="G43" s="18"/>
      <c r="H43" s="18"/>
      <c r="I43" s="18"/>
    </row>
    <row r="44" spans="1:9" ht="21.75" customHeight="1">
      <c r="A44" s="6"/>
      <c r="B44" s="18"/>
      <c r="C44" s="18"/>
      <c r="D44" s="18"/>
      <c r="E44" s="18"/>
      <c r="G44" s="18"/>
      <c r="H44" s="18"/>
      <c r="I44" s="18"/>
    </row>
    <row r="45" spans="1:9" ht="21.75" customHeight="1">
      <c r="A45" s="6"/>
      <c r="B45" s="18"/>
      <c r="C45" s="18"/>
      <c r="D45" s="18"/>
      <c r="E45" s="18"/>
      <c r="G45" s="18"/>
      <c r="H45" s="18"/>
      <c r="I45" s="18"/>
    </row>
    <row r="46" spans="1:9" ht="21.75" customHeight="1">
      <c r="A46" s="6"/>
      <c r="B46" s="90"/>
      <c r="C46" s="90"/>
      <c r="D46" s="90"/>
      <c r="E46" s="90"/>
      <c r="F46" s="93"/>
      <c r="G46" s="93"/>
      <c r="H46" s="93"/>
      <c r="I46" s="93"/>
    </row>
    <row r="49" ht="12.75">
      <c r="F49" s="25"/>
    </row>
    <row r="50" spans="1:9" ht="12.75">
      <c r="A50" s="92" t="s">
        <v>30</v>
      </c>
      <c r="B50" s="92"/>
      <c r="C50" s="92"/>
      <c r="D50" s="92"/>
      <c r="E50" s="92"/>
      <c r="F50" s="92"/>
      <c r="G50" s="92"/>
      <c r="H50" s="92"/>
      <c r="I50" s="92"/>
    </row>
  </sheetData>
  <mergeCells count="15">
    <mergeCell ref="B20:I20"/>
    <mergeCell ref="B21:I21"/>
    <mergeCell ref="A50:I50"/>
    <mergeCell ref="B46:I46"/>
    <mergeCell ref="F22:H22"/>
    <mergeCell ref="F23:H23"/>
    <mergeCell ref="C25:D25"/>
    <mergeCell ref="F27:G27"/>
    <mergeCell ref="A1:I1"/>
    <mergeCell ref="A2:I2"/>
    <mergeCell ref="A3:A5"/>
    <mergeCell ref="B3:B5"/>
    <mergeCell ref="G3:I4"/>
    <mergeCell ref="C3:E4"/>
    <mergeCell ref="F3:F5"/>
  </mergeCells>
  <printOptions/>
  <pageMargins left="0.13" right="0.21" top="0.53" bottom="0.22" header="0.21" footer="0.1"/>
  <pageSetup horizontalDpi="180" verticalDpi="18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O54"/>
  <sheetViews>
    <sheetView showZeros="0" view="pageBreakPreview" zoomScale="75" zoomScaleSheetLayoutView="75" zoomScalePageLayoutView="0" workbookViewId="0" topLeftCell="A13">
      <selection activeCell="N1" sqref="N1:T16384"/>
    </sheetView>
  </sheetViews>
  <sheetFormatPr defaultColWidth="9.140625" defaultRowHeight="12.75"/>
  <cols>
    <col min="1" max="1" width="8.7109375" style="21" customWidth="1"/>
    <col min="2" max="2" width="23.7109375" style="19" customWidth="1"/>
    <col min="3" max="5" width="11.421875" style="19" customWidth="1"/>
    <col min="6" max="6" width="21.00390625" style="21" customWidth="1"/>
    <col min="7" max="7" width="6.140625" style="21" customWidth="1"/>
    <col min="8" max="8" width="6.8515625" style="21" customWidth="1"/>
    <col min="9" max="10" width="11.8515625" style="21" customWidth="1"/>
    <col min="11" max="11" width="11.8515625" style="19" customWidth="1"/>
    <col min="12" max="12" width="11.140625" style="19" customWidth="1"/>
    <col min="13" max="13" width="10.140625" style="19" customWidth="1"/>
    <col min="14" max="16384" width="9.140625" style="19" customWidth="1"/>
  </cols>
  <sheetData>
    <row r="1" spans="1:13" ht="20.25" customHeight="1">
      <c r="A1" s="93" t="s">
        <v>247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93" t="s">
        <v>139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8.75" customHeight="1">
      <c r="A3" s="84" t="s">
        <v>0</v>
      </c>
      <c r="B3" s="96" t="s">
        <v>1</v>
      </c>
      <c r="C3" s="96" t="s">
        <v>140</v>
      </c>
      <c r="D3" s="96"/>
      <c r="E3" s="96"/>
      <c r="F3" s="84" t="s">
        <v>204</v>
      </c>
      <c r="G3" s="116" t="s">
        <v>2</v>
      </c>
      <c r="H3" s="109"/>
      <c r="I3" s="96" t="s">
        <v>141</v>
      </c>
      <c r="J3" s="96"/>
      <c r="K3" s="96"/>
      <c r="L3" s="103" t="s">
        <v>95</v>
      </c>
      <c r="M3" s="103"/>
    </row>
    <row r="4" spans="1:13" ht="42" customHeight="1">
      <c r="A4" s="85"/>
      <c r="B4" s="96"/>
      <c r="C4" s="96"/>
      <c r="D4" s="96"/>
      <c r="E4" s="96"/>
      <c r="F4" s="85"/>
      <c r="G4" s="95"/>
      <c r="H4" s="111"/>
      <c r="I4" s="96"/>
      <c r="J4" s="96"/>
      <c r="K4" s="96"/>
      <c r="L4" s="96" t="s">
        <v>114</v>
      </c>
      <c r="M4" s="96" t="s">
        <v>4</v>
      </c>
    </row>
    <row r="5" spans="1:13" ht="19.5" customHeight="1">
      <c r="A5" s="86"/>
      <c r="B5" s="96"/>
      <c r="C5" s="1" t="s">
        <v>5</v>
      </c>
      <c r="D5" s="1" t="s">
        <v>6</v>
      </c>
      <c r="E5" s="20" t="s">
        <v>7</v>
      </c>
      <c r="F5" s="86"/>
      <c r="G5" s="117"/>
      <c r="H5" s="118"/>
      <c r="I5" s="62" t="s">
        <v>5</v>
      </c>
      <c r="J5" s="1" t="s">
        <v>6</v>
      </c>
      <c r="K5" s="1" t="s">
        <v>7</v>
      </c>
      <c r="L5" s="96"/>
      <c r="M5" s="96"/>
    </row>
    <row r="6" spans="1:15" ht="23.25" customHeight="1">
      <c r="A6" s="8">
        <v>1</v>
      </c>
      <c r="B6" s="13" t="s">
        <v>8</v>
      </c>
      <c r="C6" s="14">
        <v>1</v>
      </c>
      <c r="D6" s="14">
        <v>0</v>
      </c>
      <c r="E6" s="8">
        <f>SUM(C6:D6)</f>
        <v>1</v>
      </c>
      <c r="F6" s="1"/>
      <c r="G6" s="75"/>
      <c r="H6" s="62"/>
      <c r="I6" s="1">
        <f>C6</f>
        <v>1</v>
      </c>
      <c r="J6" s="1">
        <f>D6</f>
        <v>0</v>
      </c>
      <c r="K6" s="8">
        <f>SUM(I6:J6)</f>
        <v>1</v>
      </c>
      <c r="L6" s="1">
        <v>1</v>
      </c>
      <c r="M6" s="14"/>
      <c r="N6" s="4"/>
      <c r="O6" s="4"/>
    </row>
    <row r="7" spans="1:15" ht="23.25" customHeight="1">
      <c r="A7" s="8">
        <v>2</v>
      </c>
      <c r="B7" s="13" t="s">
        <v>9</v>
      </c>
      <c r="C7" s="14">
        <v>1</v>
      </c>
      <c r="D7" s="14">
        <v>1</v>
      </c>
      <c r="E7" s="8">
        <f aca="true" t="shared" si="0" ref="E7:E18">SUM(C7:D7)</f>
        <v>2</v>
      </c>
      <c r="F7" s="1">
        <v>-1</v>
      </c>
      <c r="G7" s="75"/>
      <c r="H7" s="62"/>
      <c r="I7" s="1">
        <f aca="true" t="shared" si="1" ref="I7:I17">C7</f>
        <v>1</v>
      </c>
      <c r="J7" s="1">
        <f>D7-1</f>
        <v>0</v>
      </c>
      <c r="K7" s="8">
        <f aca="true" t="shared" si="2" ref="K7:K18">SUM(I7:J7)</f>
        <v>1</v>
      </c>
      <c r="L7" s="1"/>
      <c r="M7" s="14">
        <v>1</v>
      </c>
      <c r="N7" s="4"/>
      <c r="O7" s="4"/>
    </row>
    <row r="8" spans="1:15" ht="23.25" customHeight="1">
      <c r="A8" s="8">
        <v>3</v>
      </c>
      <c r="B8" s="13" t="s">
        <v>10</v>
      </c>
      <c r="C8" s="14">
        <v>3</v>
      </c>
      <c r="D8" s="14">
        <v>5</v>
      </c>
      <c r="E8" s="8">
        <f t="shared" si="0"/>
        <v>8</v>
      </c>
      <c r="F8" s="1">
        <v>-5</v>
      </c>
      <c r="G8" s="19"/>
      <c r="H8" s="76"/>
      <c r="I8" s="1">
        <f t="shared" si="1"/>
        <v>3</v>
      </c>
      <c r="J8" s="1">
        <f>D8-5</f>
        <v>0</v>
      </c>
      <c r="K8" s="8">
        <f t="shared" si="2"/>
        <v>3</v>
      </c>
      <c r="L8" s="1"/>
      <c r="M8" s="14">
        <v>3</v>
      </c>
      <c r="N8" s="4"/>
      <c r="O8" s="4"/>
    </row>
    <row r="9" spans="1:15" ht="23.25" customHeight="1">
      <c r="A9" s="8">
        <v>4</v>
      </c>
      <c r="B9" s="37" t="s">
        <v>12</v>
      </c>
      <c r="C9" s="14">
        <f>3</f>
        <v>3</v>
      </c>
      <c r="D9" s="14">
        <v>3</v>
      </c>
      <c r="E9" s="8">
        <f t="shared" si="0"/>
        <v>6</v>
      </c>
      <c r="F9" s="1">
        <v>-4</v>
      </c>
      <c r="G9" s="75"/>
      <c r="H9" s="76"/>
      <c r="I9" s="1">
        <f>C9-1</f>
        <v>2</v>
      </c>
      <c r="J9" s="1">
        <f>D9-3</f>
        <v>0</v>
      </c>
      <c r="K9" s="8">
        <f t="shared" si="2"/>
        <v>2</v>
      </c>
      <c r="L9" s="1"/>
      <c r="M9" s="1">
        <v>2</v>
      </c>
      <c r="N9" s="4"/>
      <c r="O9" s="4"/>
    </row>
    <row r="10" spans="1:15" ht="23.25" customHeight="1">
      <c r="A10" s="8">
        <v>5</v>
      </c>
      <c r="B10" s="13" t="s">
        <v>13</v>
      </c>
      <c r="C10" s="14">
        <v>4</v>
      </c>
      <c r="D10" s="14">
        <v>10</v>
      </c>
      <c r="E10" s="8">
        <f t="shared" si="0"/>
        <v>14</v>
      </c>
      <c r="F10" s="14">
        <v>-6</v>
      </c>
      <c r="G10" s="77"/>
      <c r="H10" s="62"/>
      <c r="I10" s="1">
        <f t="shared" si="1"/>
        <v>4</v>
      </c>
      <c r="J10" s="1">
        <f>D10-6</f>
        <v>4</v>
      </c>
      <c r="K10" s="8">
        <f t="shared" si="2"/>
        <v>8</v>
      </c>
      <c r="L10" s="1"/>
      <c r="M10" s="14">
        <v>8</v>
      </c>
      <c r="N10" s="4"/>
      <c r="O10" s="4"/>
    </row>
    <row r="11" spans="1:15" ht="23.25" customHeight="1">
      <c r="A11" s="8">
        <v>6</v>
      </c>
      <c r="B11" s="37" t="s">
        <v>14</v>
      </c>
      <c r="C11" s="14">
        <v>13</v>
      </c>
      <c r="D11" s="14">
        <v>14</v>
      </c>
      <c r="E11" s="8">
        <f t="shared" si="0"/>
        <v>27</v>
      </c>
      <c r="F11" s="14">
        <v>-12</v>
      </c>
      <c r="G11" s="77"/>
      <c r="H11" s="76"/>
      <c r="I11" s="1">
        <f t="shared" si="1"/>
        <v>13</v>
      </c>
      <c r="J11" s="1">
        <f>D11-12</f>
        <v>2</v>
      </c>
      <c r="K11" s="8">
        <f t="shared" si="2"/>
        <v>15</v>
      </c>
      <c r="L11" s="1"/>
      <c r="M11" s="14">
        <v>15</v>
      </c>
      <c r="N11" s="4"/>
      <c r="O11" s="4"/>
    </row>
    <row r="12" spans="1:15" ht="23.25" customHeight="1">
      <c r="A12" s="8">
        <v>7</v>
      </c>
      <c r="B12" s="13" t="s">
        <v>15</v>
      </c>
      <c r="C12" s="14">
        <v>21</v>
      </c>
      <c r="D12" s="14">
        <v>3</v>
      </c>
      <c r="E12" s="8">
        <f t="shared" si="0"/>
        <v>24</v>
      </c>
      <c r="F12" s="1">
        <v>-8</v>
      </c>
      <c r="G12" s="75"/>
      <c r="H12" s="76"/>
      <c r="I12" s="1">
        <f>C12-5</f>
        <v>16</v>
      </c>
      <c r="J12" s="1">
        <f>D12-3</f>
        <v>0</v>
      </c>
      <c r="K12" s="8">
        <f t="shared" si="2"/>
        <v>16</v>
      </c>
      <c r="L12" s="1"/>
      <c r="M12" s="14">
        <v>16</v>
      </c>
      <c r="N12" s="4"/>
      <c r="O12" s="4"/>
    </row>
    <row r="13" spans="1:15" ht="23.25" customHeight="1">
      <c r="A13" s="8">
        <v>8</v>
      </c>
      <c r="B13" s="13" t="s">
        <v>16</v>
      </c>
      <c r="C13" s="14">
        <v>1</v>
      </c>
      <c r="D13" s="14">
        <v>0</v>
      </c>
      <c r="E13" s="8">
        <f t="shared" si="0"/>
        <v>1</v>
      </c>
      <c r="F13" s="1"/>
      <c r="G13" s="75"/>
      <c r="H13" s="62"/>
      <c r="I13" s="1">
        <f t="shared" si="1"/>
        <v>1</v>
      </c>
      <c r="J13" s="1">
        <f>D13</f>
        <v>0</v>
      </c>
      <c r="K13" s="8">
        <f t="shared" si="2"/>
        <v>1</v>
      </c>
      <c r="L13" s="1">
        <v>1</v>
      </c>
      <c r="M13" s="14"/>
      <c r="N13" s="4"/>
      <c r="O13" s="4"/>
    </row>
    <row r="14" spans="1:15" ht="23.25" customHeight="1">
      <c r="A14" s="8">
        <v>9</v>
      </c>
      <c r="B14" s="13" t="s">
        <v>17</v>
      </c>
      <c r="C14" s="14">
        <v>0</v>
      </c>
      <c r="D14" s="14">
        <v>1</v>
      </c>
      <c r="E14" s="8">
        <f t="shared" si="0"/>
        <v>1</v>
      </c>
      <c r="F14" s="1"/>
      <c r="G14" s="75"/>
      <c r="H14" s="62"/>
      <c r="I14" s="1">
        <f t="shared" si="1"/>
        <v>0</v>
      </c>
      <c r="J14" s="1">
        <f>D14</f>
        <v>1</v>
      </c>
      <c r="K14" s="8">
        <f t="shared" si="2"/>
        <v>1</v>
      </c>
      <c r="L14" s="1"/>
      <c r="M14" s="14">
        <v>1</v>
      </c>
      <c r="N14" s="4"/>
      <c r="O14" s="4"/>
    </row>
    <row r="15" spans="1:15" ht="23.25" customHeight="1">
      <c r="A15" s="8">
        <v>10</v>
      </c>
      <c r="B15" s="13" t="s">
        <v>18</v>
      </c>
      <c r="C15" s="14">
        <v>1</v>
      </c>
      <c r="D15" s="14">
        <v>1</v>
      </c>
      <c r="E15" s="8">
        <f t="shared" si="0"/>
        <v>2</v>
      </c>
      <c r="F15" s="14">
        <v>-1</v>
      </c>
      <c r="G15" s="77">
        <v>2</v>
      </c>
      <c r="H15" s="62" t="s">
        <v>19</v>
      </c>
      <c r="I15" s="1">
        <f t="shared" si="1"/>
        <v>1</v>
      </c>
      <c r="J15" s="1">
        <f>D15-1+2</f>
        <v>2</v>
      </c>
      <c r="K15" s="8">
        <f t="shared" si="2"/>
        <v>3</v>
      </c>
      <c r="L15" s="1"/>
      <c r="M15" s="14">
        <f>1+2</f>
        <v>3</v>
      </c>
      <c r="N15" s="4"/>
      <c r="O15" s="4"/>
    </row>
    <row r="16" spans="1:15" ht="23.25" customHeight="1">
      <c r="A16" s="8">
        <v>11</v>
      </c>
      <c r="B16" s="13" t="s">
        <v>21</v>
      </c>
      <c r="C16" s="14">
        <v>6</v>
      </c>
      <c r="D16" s="14">
        <v>0</v>
      </c>
      <c r="E16" s="8">
        <f t="shared" si="0"/>
        <v>6</v>
      </c>
      <c r="F16" s="1">
        <v>-5</v>
      </c>
      <c r="G16" s="75"/>
      <c r="H16" s="62"/>
      <c r="I16" s="1">
        <f>C16-5</f>
        <v>1</v>
      </c>
      <c r="J16" s="1">
        <f>D16</f>
        <v>0</v>
      </c>
      <c r="K16" s="8">
        <f t="shared" si="2"/>
        <v>1</v>
      </c>
      <c r="L16" s="1"/>
      <c r="M16" s="14">
        <v>1</v>
      </c>
      <c r="N16" s="4"/>
      <c r="O16" s="4"/>
    </row>
    <row r="17" spans="1:15" ht="23.25" customHeight="1">
      <c r="A17" s="8">
        <v>12</v>
      </c>
      <c r="B17" s="13" t="s">
        <v>22</v>
      </c>
      <c r="C17" s="14">
        <v>1</v>
      </c>
      <c r="D17" s="14">
        <v>0</v>
      </c>
      <c r="E17" s="8">
        <f t="shared" si="0"/>
        <v>1</v>
      </c>
      <c r="F17" s="1"/>
      <c r="G17" s="75"/>
      <c r="H17" s="62"/>
      <c r="I17" s="1">
        <f t="shared" si="1"/>
        <v>1</v>
      </c>
      <c r="J17" s="1">
        <f>D17</f>
        <v>0</v>
      </c>
      <c r="K17" s="8">
        <f t="shared" si="2"/>
        <v>1</v>
      </c>
      <c r="L17" s="1">
        <v>1</v>
      </c>
      <c r="M17" s="14"/>
      <c r="N17" s="4"/>
      <c r="O17" s="4"/>
    </row>
    <row r="18" spans="1:15" ht="23.25" customHeight="1">
      <c r="A18" s="8">
        <v>13</v>
      </c>
      <c r="B18" s="13" t="s">
        <v>23</v>
      </c>
      <c r="C18" s="14">
        <v>11</v>
      </c>
      <c r="D18" s="14">
        <v>1</v>
      </c>
      <c r="E18" s="8">
        <f t="shared" si="0"/>
        <v>12</v>
      </c>
      <c r="F18" s="1">
        <v>-3</v>
      </c>
      <c r="G18" s="74"/>
      <c r="H18" s="47"/>
      <c r="I18" s="1">
        <f>C18-2</f>
        <v>9</v>
      </c>
      <c r="J18" s="1">
        <f>D18-1</f>
        <v>0</v>
      </c>
      <c r="K18" s="8">
        <f t="shared" si="2"/>
        <v>9</v>
      </c>
      <c r="L18" s="1">
        <v>3</v>
      </c>
      <c r="M18" s="14">
        <v>6</v>
      </c>
      <c r="N18" s="4"/>
      <c r="O18" s="4"/>
    </row>
    <row r="19" spans="1:15" s="22" customFormat="1" ht="23.25" customHeight="1">
      <c r="A19" s="9"/>
      <c r="B19" s="10" t="s">
        <v>24</v>
      </c>
      <c r="C19" s="11">
        <f>SUM(C6:C18)</f>
        <v>66</v>
      </c>
      <c r="D19" s="11">
        <f aca="true" t="shared" si="3" ref="D19:M19">SUM(D6:D18)</f>
        <v>39</v>
      </c>
      <c r="E19" s="11">
        <f t="shared" si="3"/>
        <v>105</v>
      </c>
      <c r="F19" s="78">
        <f t="shared" si="3"/>
        <v>-45</v>
      </c>
      <c r="G19" s="78">
        <f t="shared" si="3"/>
        <v>2</v>
      </c>
      <c r="H19" s="79">
        <f t="shared" si="3"/>
        <v>0</v>
      </c>
      <c r="I19" s="79">
        <f t="shared" si="3"/>
        <v>53</v>
      </c>
      <c r="J19" s="11">
        <f t="shared" si="3"/>
        <v>9</v>
      </c>
      <c r="K19" s="11">
        <f t="shared" si="3"/>
        <v>62</v>
      </c>
      <c r="L19" s="11">
        <f t="shared" si="3"/>
        <v>6</v>
      </c>
      <c r="M19" s="11">
        <f t="shared" si="3"/>
        <v>56</v>
      </c>
      <c r="N19" s="12"/>
      <c r="O19" s="12"/>
    </row>
    <row r="20" spans="1:13" s="4" customFormat="1" ht="21.75" customHeight="1">
      <c r="A20" s="3" t="s">
        <v>25</v>
      </c>
      <c r="B20" s="91" t="s">
        <v>26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13" s="22" customFormat="1" ht="32.25" customHeight="1">
      <c r="A21" s="3" t="s">
        <v>153</v>
      </c>
      <c r="B21" s="91" t="s">
        <v>229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s="12" customFormat="1" ht="29.25" customHeight="1">
      <c r="A22" s="3" t="s">
        <v>19</v>
      </c>
      <c r="B22" s="91" t="s">
        <v>154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5.75" customHeight="1">
      <c r="A23" s="6"/>
      <c r="B23" s="7"/>
      <c r="C23" s="3"/>
      <c r="D23" s="3"/>
      <c r="E23" s="3"/>
      <c r="F23" s="3"/>
      <c r="G23" s="3"/>
      <c r="H23" s="3"/>
      <c r="I23" s="92" t="s">
        <v>235</v>
      </c>
      <c r="J23" s="92"/>
      <c r="K23" s="92"/>
      <c r="L23" s="92"/>
      <c r="M23" s="18"/>
    </row>
    <row r="24" spans="1:13" ht="21.75" customHeight="1">
      <c r="A24" s="6"/>
      <c r="B24" s="7"/>
      <c r="C24" s="3"/>
      <c r="D24" s="3"/>
      <c r="E24" s="3"/>
      <c r="F24" s="3"/>
      <c r="G24" s="3"/>
      <c r="H24" s="3"/>
      <c r="I24" s="92" t="s">
        <v>118</v>
      </c>
      <c r="J24" s="92"/>
      <c r="K24" s="92"/>
      <c r="L24" s="92"/>
      <c r="M24" s="18"/>
    </row>
    <row r="25" spans="1:13" ht="10.5" customHeight="1">
      <c r="A25" s="6"/>
      <c r="B25" s="7"/>
      <c r="C25" s="3"/>
      <c r="D25" s="3"/>
      <c r="E25" s="3"/>
      <c r="F25" s="3"/>
      <c r="G25" s="3"/>
      <c r="H25" s="3"/>
      <c r="I25" s="3"/>
      <c r="J25" s="18"/>
      <c r="K25" s="18"/>
      <c r="L25" s="18"/>
      <c r="M25" s="18"/>
    </row>
    <row r="26" spans="1:13" ht="21.75" customHeight="1">
      <c r="A26" s="6"/>
      <c r="B26" s="7"/>
      <c r="C26" s="3"/>
      <c r="D26" s="3"/>
      <c r="E26" s="3"/>
      <c r="F26" s="95" t="s">
        <v>119</v>
      </c>
      <c r="G26" s="95"/>
      <c r="H26" s="95"/>
      <c r="I26" s="3"/>
      <c r="J26" s="18"/>
      <c r="K26" s="18"/>
      <c r="L26" s="18"/>
      <c r="M26" s="18"/>
    </row>
    <row r="27" spans="1:13" s="22" customFormat="1" ht="21.75" customHeight="1">
      <c r="A27" s="71"/>
      <c r="B27" s="72"/>
      <c r="C27" s="73"/>
      <c r="D27" s="73"/>
      <c r="E27" s="73"/>
      <c r="F27" s="73"/>
      <c r="G27" s="73"/>
      <c r="H27" s="73"/>
      <c r="I27" s="95" t="s">
        <v>46</v>
      </c>
      <c r="J27" s="95"/>
      <c r="K27" s="95"/>
      <c r="L27" s="95"/>
      <c r="M27" s="80"/>
    </row>
    <row r="28" spans="1:13" ht="21.75" customHeight="1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21.75" customHeight="1">
      <c r="A29" s="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21.75" customHeight="1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21.75" customHeight="1">
      <c r="A31" s="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21.75" customHeight="1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21.75" customHeight="1">
      <c r="A33" s="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21.75" customHeight="1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21.75" customHeight="1">
      <c r="A35" s="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21.75" customHeight="1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21.75" customHeight="1">
      <c r="A37" s="6"/>
      <c r="B37" s="18"/>
      <c r="C37" s="18"/>
      <c r="D37" s="18"/>
      <c r="E37" s="18"/>
      <c r="I37" s="18"/>
      <c r="J37" s="18"/>
      <c r="K37" s="18"/>
      <c r="L37" s="18"/>
      <c r="M37" s="18"/>
    </row>
    <row r="38" spans="1:13" ht="21.75" customHeight="1">
      <c r="A38" s="6"/>
      <c r="B38" s="18"/>
      <c r="C38" s="18"/>
      <c r="D38" s="18"/>
      <c r="E38" s="18"/>
      <c r="I38" s="18"/>
      <c r="J38" s="18"/>
      <c r="K38" s="18"/>
      <c r="L38" s="18"/>
      <c r="M38" s="18"/>
    </row>
    <row r="39" spans="1:13" ht="21.75" customHeight="1">
      <c r="A39" s="6"/>
      <c r="B39" s="18"/>
      <c r="C39" s="18"/>
      <c r="D39" s="18"/>
      <c r="E39" s="18"/>
      <c r="I39" s="18"/>
      <c r="J39" s="18"/>
      <c r="K39" s="18"/>
      <c r="L39" s="18"/>
      <c r="M39" s="18"/>
    </row>
    <row r="40" spans="1:13" ht="21.75" customHeight="1">
      <c r="A40" s="6"/>
      <c r="B40" s="18"/>
      <c r="C40" s="18"/>
      <c r="D40" s="18"/>
      <c r="E40" s="18"/>
      <c r="I40" s="18"/>
      <c r="J40" s="18"/>
      <c r="K40" s="18"/>
      <c r="L40" s="18"/>
      <c r="M40" s="18"/>
    </row>
    <row r="41" spans="1:13" ht="21.75" customHeight="1">
      <c r="A41" s="6"/>
      <c r="B41" s="18"/>
      <c r="C41" s="18"/>
      <c r="D41" s="18"/>
      <c r="E41" s="18"/>
      <c r="I41" s="18"/>
      <c r="J41" s="18"/>
      <c r="K41" s="18"/>
      <c r="L41" s="18"/>
      <c r="M41" s="18"/>
    </row>
    <row r="42" spans="1:13" ht="21.75" customHeight="1">
      <c r="A42" s="6"/>
      <c r="B42" s="18"/>
      <c r="C42" s="18"/>
      <c r="D42" s="18"/>
      <c r="E42" s="18"/>
      <c r="I42" s="18"/>
      <c r="J42" s="18"/>
      <c r="K42" s="18"/>
      <c r="L42" s="18"/>
      <c r="M42" s="18"/>
    </row>
    <row r="43" spans="1:13" ht="21.75" customHeight="1">
      <c r="A43" s="6"/>
      <c r="B43" s="18"/>
      <c r="C43" s="18"/>
      <c r="D43" s="18"/>
      <c r="E43" s="18"/>
      <c r="I43" s="18"/>
      <c r="J43" s="18"/>
      <c r="K43" s="18"/>
      <c r="L43" s="18"/>
      <c r="M43" s="18"/>
    </row>
    <row r="44" spans="1:13" ht="21.75" customHeight="1">
      <c r="A44" s="6"/>
      <c r="B44" s="18"/>
      <c r="C44" s="18"/>
      <c r="D44" s="18"/>
      <c r="E44" s="18"/>
      <c r="I44" s="18"/>
      <c r="J44" s="18"/>
      <c r="K44" s="18"/>
      <c r="L44" s="18"/>
      <c r="M44" s="18"/>
    </row>
    <row r="45" spans="1:13" ht="21.75" customHeight="1">
      <c r="A45" s="6"/>
      <c r="B45" s="18"/>
      <c r="C45" s="18"/>
      <c r="D45" s="18"/>
      <c r="E45" s="18"/>
      <c r="I45" s="18"/>
      <c r="J45" s="18"/>
      <c r="K45" s="18"/>
      <c r="L45" s="18"/>
      <c r="M45" s="18"/>
    </row>
    <row r="46" spans="1:13" ht="21.75" customHeight="1">
      <c r="A46" s="6"/>
      <c r="B46" s="90"/>
      <c r="C46" s="90"/>
      <c r="D46" s="90"/>
      <c r="E46" s="90"/>
      <c r="F46" s="93"/>
      <c r="G46" s="93"/>
      <c r="H46" s="93"/>
      <c r="I46" s="93"/>
      <c r="J46" s="93"/>
      <c r="K46" s="93"/>
      <c r="L46" s="93"/>
      <c r="M46" s="93"/>
    </row>
    <row r="47" ht="12.75">
      <c r="H47" s="26" t="s">
        <v>29</v>
      </c>
    </row>
    <row r="49" spans="6:7" ht="12.75">
      <c r="F49" s="25"/>
      <c r="G49" s="25"/>
    </row>
    <row r="50" spans="1:13" ht="12.75">
      <c r="A50" s="92" t="s">
        <v>30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4" ht="12.75">
      <c r="H54" s="26" t="s">
        <v>31</v>
      </c>
    </row>
  </sheetData>
  <sheetProtection/>
  <mergeCells count="20">
    <mergeCell ref="A1:M1"/>
    <mergeCell ref="A2:M2"/>
    <mergeCell ref="A3:A5"/>
    <mergeCell ref="B3:B5"/>
    <mergeCell ref="I3:K4"/>
    <mergeCell ref="C3:E4"/>
    <mergeCell ref="L3:M3"/>
    <mergeCell ref="M4:M5"/>
    <mergeCell ref="L4:L5"/>
    <mergeCell ref="B22:M22"/>
    <mergeCell ref="B20:M20"/>
    <mergeCell ref="F3:F5"/>
    <mergeCell ref="G3:H5"/>
    <mergeCell ref="B21:M21"/>
    <mergeCell ref="A50:M50"/>
    <mergeCell ref="B46:M46"/>
    <mergeCell ref="I23:L23"/>
    <mergeCell ref="I24:L24"/>
    <mergeCell ref="F26:H26"/>
    <mergeCell ref="I27:L27"/>
  </mergeCells>
  <printOptions/>
  <pageMargins left="0.13" right="0.16" top="0.34" bottom="0.28" header="0.21" footer="0.15"/>
  <pageSetup horizontalDpi="180" verticalDpi="18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5"/>
  <sheetViews>
    <sheetView showZeros="0" view="pageBreakPreview" zoomScale="75" zoomScaleNormal="75" zoomScaleSheetLayoutView="75" zoomScalePageLayoutView="0" workbookViewId="0" topLeftCell="A1">
      <pane xSplit="2" ySplit="5" topLeftCell="H15" activePane="bottomRight" state="frozen"/>
      <selection pane="topLeft" activeCell="B17" sqref="I17"/>
      <selection pane="topRight" activeCell="B17" sqref="I17"/>
      <selection pane="bottomLeft" activeCell="B17" sqref="I17"/>
      <selection pane="bottomRight" activeCell="N1" sqref="N1:R16384"/>
    </sheetView>
  </sheetViews>
  <sheetFormatPr defaultColWidth="9.140625" defaultRowHeight="12.75"/>
  <cols>
    <col min="1" max="1" width="4.7109375" style="3" customWidth="1"/>
    <col min="2" max="2" width="19.140625" style="4" customWidth="1"/>
    <col min="3" max="5" width="10.8515625" style="4" customWidth="1"/>
    <col min="6" max="6" width="8.00390625" style="3" customWidth="1"/>
    <col min="7" max="7" width="9.421875" style="3" customWidth="1"/>
    <col min="8" max="10" width="10.8515625" style="4" customWidth="1"/>
    <col min="11" max="11" width="11.8515625" style="4" customWidth="1"/>
    <col min="12" max="12" width="15.57421875" style="4" customWidth="1"/>
    <col min="13" max="13" width="10.8515625" style="4" customWidth="1"/>
    <col min="14" max="16384" width="9.140625" style="4" customWidth="1"/>
  </cols>
  <sheetData>
    <row r="1" spans="1:13" ht="24" customHeight="1">
      <c r="A1" s="91" t="s">
        <v>248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36" customHeight="1">
      <c r="A2" s="91" t="s">
        <v>142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9.25" customHeight="1">
      <c r="A3" s="96" t="s">
        <v>32</v>
      </c>
      <c r="B3" s="96" t="s">
        <v>1</v>
      </c>
      <c r="C3" s="96" t="s">
        <v>143</v>
      </c>
      <c r="D3" s="96"/>
      <c r="E3" s="96"/>
      <c r="F3" s="96" t="s">
        <v>2</v>
      </c>
      <c r="G3" s="96"/>
      <c r="H3" s="96" t="s">
        <v>144</v>
      </c>
      <c r="I3" s="96"/>
      <c r="J3" s="96"/>
      <c r="K3" s="83" t="s">
        <v>95</v>
      </c>
      <c r="L3" s="83"/>
      <c r="M3" s="83"/>
    </row>
    <row r="4" spans="1:13" ht="29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 t="s">
        <v>94</v>
      </c>
      <c r="L4" s="96" t="s">
        <v>97</v>
      </c>
      <c r="M4" s="96" t="s">
        <v>98</v>
      </c>
    </row>
    <row r="5" spans="1:13" ht="29.25" customHeight="1">
      <c r="A5" s="96"/>
      <c r="B5" s="96"/>
      <c r="C5" s="1" t="s">
        <v>5</v>
      </c>
      <c r="D5" s="1" t="s">
        <v>6</v>
      </c>
      <c r="E5" s="1" t="s">
        <v>7</v>
      </c>
      <c r="F5" s="96"/>
      <c r="G5" s="96"/>
      <c r="H5" s="1" t="s">
        <v>5</v>
      </c>
      <c r="I5" s="1" t="s">
        <v>6</v>
      </c>
      <c r="J5" s="1" t="s">
        <v>7</v>
      </c>
      <c r="K5" s="96"/>
      <c r="L5" s="96"/>
      <c r="M5" s="96"/>
    </row>
    <row r="6" spans="1:13" ht="19.5" customHeight="1">
      <c r="A6" s="8">
        <v>1</v>
      </c>
      <c r="B6" s="13" t="s">
        <v>8</v>
      </c>
      <c r="C6" s="1">
        <v>0</v>
      </c>
      <c r="D6" s="1">
        <v>1</v>
      </c>
      <c r="E6" s="8">
        <f>SUM(C6:D6)</f>
        <v>1</v>
      </c>
      <c r="F6" s="14"/>
      <c r="G6" s="14"/>
      <c r="H6" s="14">
        <f>C6</f>
        <v>0</v>
      </c>
      <c r="I6" s="14">
        <f>D6+F6</f>
        <v>1</v>
      </c>
      <c r="J6" s="8">
        <f>SUM(H6:I6)</f>
        <v>1</v>
      </c>
      <c r="K6" s="1">
        <v>1</v>
      </c>
      <c r="L6" s="1"/>
      <c r="M6" s="1"/>
    </row>
    <row r="7" spans="1:13" ht="19.5" customHeight="1">
      <c r="A7" s="8">
        <v>2</v>
      </c>
      <c r="B7" s="13" t="s">
        <v>9</v>
      </c>
      <c r="C7" s="1">
        <v>0</v>
      </c>
      <c r="D7" s="1">
        <v>2</v>
      </c>
      <c r="E7" s="8">
        <f aca="true" t="shared" si="0" ref="E7:E17">SUM(C7:D7)</f>
        <v>2</v>
      </c>
      <c r="F7" s="14"/>
      <c r="G7" s="14"/>
      <c r="H7" s="14">
        <f aca="true" t="shared" si="1" ref="H7:H17">C7</f>
        <v>0</v>
      </c>
      <c r="I7" s="14">
        <f aca="true" t="shared" si="2" ref="I7:I17">D7+F7</f>
        <v>2</v>
      </c>
      <c r="J7" s="8">
        <f aca="true" t="shared" si="3" ref="J7:J17">SUM(H7:I7)</f>
        <v>2</v>
      </c>
      <c r="K7" s="1"/>
      <c r="L7" s="1">
        <v>1</v>
      </c>
      <c r="M7" s="1">
        <v>1</v>
      </c>
    </row>
    <row r="8" spans="1:13" ht="19.5" customHeight="1">
      <c r="A8" s="8">
        <v>3</v>
      </c>
      <c r="B8" s="13" t="s">
        <v>10</v>
      </c>
      <c r="C8" s="1">
        <v>2</v>
      </c>
      <c r="D8" s="1">
        <v>2</v>
      </c>
      <c r="E8" s="8">
        <f t="shared" si="0"/>
        <v>4</v>
      </c>
      <c r="F8" s="14"/>
      <c r="G8" s="14"/>
      <c r="H8" s="14">
        <f t="shared" si="1"/>
        <v>2</v>
      </c>
      <c r="I8" s="14">
        <f t="shared" si="2"/>
        <v>2</v>
      </c>
      <c r="J8" s="8">
        <f t="shared" si="3"/>
        <v>4</v>
      </c>
      <c r="K8" s="1"/>
      <c r="L8" s="1">
        <v>2</v>
      </c>
      <c r="M8" s="1">
        <v>2</v>
      </c>
    </row>
    <row r="9" spans="1:13" ht="19.5" customHeight="1">
      <c r="A9" s="8">
        <v>4</v>
      </c>
      <c r="B9" s="13" t="s">
        <v>12</v>
      </c>
      <c r="C9" s="1">
        <v>3</v>
      </c>
      <c r="D9" s="1">
        <v>1</v>
      </c>
      <c r="E9" s="8">
        <f t="shared" si="0"/>
        <v>4</v>
      </c>
      <c r="F9" s="14"/>
      <c r="G9" s="14"/>
      <c r="H9" s="14">
        <f t="shared" si="1"/>
        <v>3</v>
      </c>
      <c r="I9" s="14">
        <f t="shared" si="2"/>
        <v>1</v>
      </c>
      <c r="J9" s="8">
        <f t="shared" si="3"/>
        <v>4</v>
      </c>
      <c r="K9" s="1"/>
      <c r="L9" s="1">
        <v>1</v>
      </c>
      <c r="M9" s="1">
        <v>3</v>
      </c>
    </row>
    <row r="10" spans="1:13" ht="19.5" customHeight="1">
      <c r="A10" s="8">
        <v>5</v>
      </c>
      <c r="B10" s="13" t="s">
        <v>13</v>
      </c>
      <c r="C10" s="1">
        <v>5</v>
      </c>
      <c r="D10" s="1">
        <v>6</v>
      </c>
      <c r="E10" s="8">
        <f t="shared" si="0"/>
        <v>11</v>
      </c>
      <c r="F10" s="14"/>
      <c r="G10" s="14"/>
      <c r="H10" s="14">
        <f t="shared" si="1"/>
        <v>5</v>
      </c>
      <c r="I10" s="14">
        <f t="shared" si="2"/>
        <v>6</v>
      </c>
      <c r="J10" s="8">
        <f t="shared" si="3"/>
        <v>11</v>
      </c>
      <c r="K10" s="1"/>
      <c r="L10" s="1">
        <v>5</v>
      </c>
      <c r="M10" s="1">
        <v>6</v>
      </c>
    </row>
    <row r="11" spans="1:13" ht="19.5" customHeight="1">
      <c r="A11" s="8">
        <v>6</v>
      </c>
      <c r="B11" s="13" t="s">
        <v>14</v>
      </c>
      <c r="C11" s="1">
        <v>13</v>
      </c>
      <c r="D11" s="1">
        <v>4</v>
      </c>
      <c r="E11" s="8">
        <f t="shared" si="0"/>
        <v>17</v>
      </c>
      <c r="F11" s="1"/>
      <c r="G11" s="1"/>
      <c r="H11" s="14">
        <f t="shared" si="1"/>
        <v>13</v>
      </c>
      <c r="I11" s="14">
        <f t="shared" si="2"/>
        <v>4</v>
      </c>
      <c r="J11" s="8">
        <f t="shared" si="3"/>
        <v>17</v>
      </c>
      <c r="K11" s="1"/>
      <c r="L11" s="1">
        <v>6</v>
      </c>
      <c r="M11" s="1">
        <v>11</v>
      </c>
    </row>
    <row r="12" spans="1:13" ht="19.5" customHeight="1">
      <c r="A12" s="8">
        <v>7</v>
      </c>
      <c r="B12" s="13" t="s">
        <v>15</v>
      </c>
      <c r="C12" s="1">
        <v>6</v>
      </c>
      <c r="D12" s="1">
        <v>3</v>
      </c>
      <c r="E12" s="8">
        <f t="shared" si="0"/>
        <v>9</v>
      </c>
      <c r="F12" s="14"/>
      <c r="G12" s="14"/>
      <c r="H12" s="14">
        <f t="shared" si="1"/>
        <v>6</v>
      </c>
      <c r="I12" s="14">
        <f t="shared" si="2"/>
        <v>3</v>
      </c>
      <c r="J12" s="8">
        <f t="shared" si="3"/>
        <v>9</v>
      </c>
      <c r="K12" s="1"/>
      <c r="L12" s="1">
        <v>3</v>
      </c>
      <c r="M12" s="1">
        <v>6</v>
      </c>
    </row>
    <row r="13" spans="1:13" ht="19.5" customHeight="1">
      <c r="A13" s="8">
        <v>8</v>
      </c>
      <c r="B13" s="13" t="s">
        <v>18</v>
      </c>
      <c r="C13" s="1">
        <v>0</v>
      </c>
      <c r="D13" s="1"/>
      <c r="E13" s="8">
        <f t="shared" si="0"/>
        <v>0</v>
      </c>
      <c r="F13" s="14"/>
      <c r="G13" s="1"/>
      <c r="H13" s="14">
        <f t="shared" si="1"/>
        <v>0</v>
      </c>
      <c r="I13" s="14">
        <f t="shared" si="2"/>
        <v>0</v>
      </c>
      <c r="J13" s="8">
        <f t="shared" si="3"/>
        <v>0</v>
      </c>
      <c r="K13" s="1"/>
      <c r="L13" s="1"/>
      <c r="M13" s="1"/>
    </row>
    <row r="14" spans="1:13" ht="19.5" customHeight="1">
      <c r="A14" s="8">
        <v>9</v>
      </c>
      <c r="B14" s="13" t="s">
        <v>20</v>
      </c>
      <c r="C14" s="1">
        <v>1</v>
      </c>
      <c r="D14" s="1">
        <v>0</v>
      </c>
      <c r="E14" s="8">
        <f t="shared" si="0"/>
        <v>1</v>
      </c>
      <c r="F14" s="14"/>
      <c r="G14" s="14"/>
      <c r="H14" s="14">
        <f t="shared" si="1"/>
        <v>1</v>
      </c>
      <c r="I14" s="14">
        <f t="shared" si="2"/>
        <v>0</v>
      </c>
      <c r="J14" s="8">
        <f t="shared" si="3"/>
        <v>1</v>
      </c>
      <c r="K14" s="1"/>
      <c r="L14" s="1">
        <v>1</v>
      </c>
      <c r="M14" s="1"/>
    </row>
    <row r="15" spans="1:13" ht="19.5" customHeight="1">
      <c r="A15" s="8">
        <v>10</v>
      </c>
      <c r="B15" s="13" t="s">
        <v>21</v>
      </c>
      <c r="C15" s="1">
        <v>2</v>
      </c>
      <c r="D15" s="1">
        <v>0</v>
      </c>
      <c r="E15" s="8">
        <f t="shared" si="0"/>
        <v>2</v>
      </c>
      <c r="F15" s="14"/>
      <c r="G15" s="14"/>
      <c r="H15" s="14">
        <f t="shared" si="1"/>
        <v>2</v>
      </c>
      <c r="I15" s="14">
        <f t="shared" si="2"/>
        <v>0</v>
      </c>
      <c r="J15" s="8">
        <f t="shared" si="3"/>
        <v>2</v>
      </c>
      <c r="K15" s="1"/>
      <c r="L15" s="1">
        <v>1</v>
      </c>
      <c r="M15" s="1">
        <v>1</v>
      </c>
    </row>
    <row r="16" spans="1:13" ht="19.5" customHeight="1">
      <c r="A16" s="8">
        <v>11</v>
      </c>
      <c r="B16" s="13" t="s">
        <v>22</v>
      </c>
      <c r="C16" s="1">
        <v>0</v>
      </c>
      <c r="D16" s="1">
        <v>1</v>
      </c>
      <c r="E16" s="8">
        <f t="shared" si="0"/>
        <v>1</v>
      </c>
      <c r="F16" s="14"/>
      <c r="G16" s="14"/>
      <c r="H16" s="14">
        <f t="shared" si="1"/>
        <v>0</v>
      </c>
      <c r="I16" s="14">
        <f t="shared" si="2"/>
        <v>1</v>
      </c>
      <c r="J16" s="8">
        <f t="shared" si="3"/>
        <v>1</v>
      </c>
      <c r="K16" s="1"/>
      <c r="L16" s="1">
        <v>1</v>
      </c>
      <c r="M16" s="1"/>
    </row>
    <row r="17" spans="1:13" ht="19.5" customHeight="1">
      <c r="A17" s="8">
        <v>12</v>
      </c>
      <c r="B17" s="13" t="s">
        <v>104</v>
      </c>
      <c r="C17" s="1">
        <v>6</v>
      </c>
      <c r="D17" s="1"/>
      <c r="E17" s="8">
        <f t="shared" si="0"/>
        <v>6</v>
      </c>
      <c r="F17" s="14"/>
      <c r="G17" s="1"/>
      <c r="H17" s="14">
        <f t="shared" si="1"/>
        <v>6</v>
      </c>
      <c r="I17" s="14">
        <f t="shared" si="2"/>
        <v>0</v>
      </c>
      <c r="J17" s="8">
        <f t="shared" si="3"/>
        <v>6</v>
      </c>
      <c r="K17" s="1">
        <v>5</v>
      </c>
      <c r="L17" s="1"/>
      <c r="M17" s="1">
        <v>1</v>
      </c>
    </row>
    <row r="18" spans="1:13" s="12" customFormat="1" ht="19.5" customHeight="1">
      <c r="A18" s="9"/>
      <c r="B18" s="10" t="s">
        <v>24</v>
      </c>
      <c r="C18" s="9">
        <f>SUM(C6:C17)</f>
        <v>38</v>
      </c>
      <c r="D18" s="9">
        <f aca="true" t="shared" si="4" ref="D18:M18">SUM(D6:D17)</f>
        <v>20</v>
      </c>
      <c r="E18" s="9">
        <f t="shared" si="4"/>
        <v>58</v>
      </c>
      <c r="F18" s="9">
        <f t="shared" si="4"/>
        <v>0</v>
      </c>
      <c r="G18" s="9">
        <f t="shared" si="4"/>
        <v>0</v>
      </c>
      <c r="H18" s="9">
        <f t="shared" si="4"/>
        <v>38</v>
      </c>
      <c r="I18" s="9">
        <f t="shared" si="4"/>
        <v>20</v>
      </c>
      <c r="J18" s="9">
        <f t="shared" si="4"/>
        <v>58</v>
      </c>
      <c r="K18" s="9">
        <f t="shared" si="4"/>
        <v>6</v>
      </c>
      <c r="L18" s="9">
        <f t="shared" si="4"/>
        <v>21</v>
      </c>
      <c r="M18" s="9">
        <f t="shared" si="4"/>
        <v>31</v>
      </c>
    </row>
    <row r="19" ht="12.75">
      <c r="A19" s="6"/>
    </row>
    <row r="20" spans="1:13" ht="22.5" customHeight="1">
      <c r="A20" s="3" t="s">
        <v>25</v>
      </c>
      <c r="B20" s="91" t="s">
        <v>26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 ht="14.25" customHeight="1">
      <c r="B21" s="7"/>
      <c r="C21" s="3"/>
      <c r="D21" s="3"/>
      <c r="E21" s="3"/>
      <c r="H21" s="95" t="s">
        <v>235</v>
      </c>
      <c r="I21" s="95"/>
      <c r="J21" s="95"/>
      <c r="K21" s="95"/>
      <c r="L21" s="7"/>
      <c r="M21" s="7"/>
    </row>
    <row r="22" spans="2:13" ht="14.25" customHeight="1">
      <c r="B22" s="7"/>
      <c r="C22" s="3"/>
      <c r="D22" s="3"/>
      <c r="E22" s="3"/>
      <c r="H22" s="95" t="s">
        <v>118</v>
      </c>
      <c r="I22" s="95"/>
      <c r="J22" s="95"/>
      <c r="K22" s="95"/>
      <c r="L22" s="7"/>
      <c r="M22" s="7"/>
    </row>
    <row r="23" spans="2:13" ht="11.2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5:7" ht="23.25" customHeight="1">
      <c r="E24" s="95" t="s">
        <v>119</v>
      </c>
      <c r="F24" s="95"/>
      <c r="G24" s="95"/>
    </row>
    <row r="25" spans="2:13" ht="23.25" customHeight="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1" ht="23.25" customHeight="1">
      <c r="A26" s="6"/>
      <c r="F26" s="4"/>
      <c r="G26" s="4"/>
      <c r="H26" s="95" t="s">
        <v>46</v>
      </c>
      <c r="I26" s="95"/>
      <c r="J26" s="95"/>
      <c r="K26" s="95"/>
    </row>
    <row r="27" spans="1:13" ht="23.25" customHeight="1">
      <c r="A27" s="6"/>
      <c r="B27" s="119"/>
      <c r="C27" s="119"/>
      <c r="D27" s="119"/>
      <c r="E27" s="119"/>
      <c r="F27" s="91"/>
      <c r="G27" s="91"/>
      <c r="H27" s="91"/>
      <c r="I27" s="91"/>
      <c r="J27" s="91"/>
      <c r="K27" s="91"/>
      <c r="L27" s="91"/>
      <c r="M27" s="91"/>
    </row>
    <row r="28" ht="12.75">
      <c r="G28" s="5"/>
    </row>
    <row r="30" ht="12.75">
      <c r="F30" s="6"/>
    </row>
    <row r="31" spans="1:13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5" ht="12.75">
      <c r="G35" s="5"/>
    </row>
  </sheetData>
  <sheetProtection/>
  <mergeCells count="20">
    <mergeCell ref="H21:K21"/>
    <mergeCell ref="B27:M27"/>
    <mergeCell ref="A31:M31"/>
    <mergeCell ref="K3:M3"/>
    <mergeCell ref="K4:K5"/>
    <mergeCell ref="L4:L5"/>
    <mergeCell ref="M4:M5"/>
    <mergeCell ref="B25:M25"/>
    <mergeCell ref="B23:M23"/>
    <mergeCell ref="B20:M20"/>
    <mergeCell ref="H22:K22"/>
    <mergeCell ref="E24:G24"/>
    <mergeCell ref="H26:K26"/>
    <mergeCell ref="A1:M1"/>
    <mergeCell ref="A2:M2"/>
    <mergeCell ref="A3:A5"/>
    <mergeCell ref="B3:B5"/>
    <mergeCell ref="C3:E4"/>
    <mergeCell ref="F3:G5"/>
    <mergeCell ref="H3:J4"/>
  </mergeCells>
  <printOptions/>
  <pageMargins left="0.12" right="0.19" top="0.26" bottom="0.27" header="0.15" footer="0.12"/>
  <pageSetup horizontalDpi="180" verticalDpi="18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40"/>
  <sheetViews>
    <sheetView showZeros="0" view="pageBreakPreview" zoomScale="75" zoomScaleNormal="60" zoomScaleSheetLayoutView="75" zoomScalePageLayoutView="0" workbookViewId="0" topLeftCell="A1">
      <selection activeCell="C16" sqref="C16"/>
    </sheetView>
  </sheetViews>
  <sheetFormatPr defaultColWidth="9.140625" defaultRowHeight="12.75"/>
  <cols>
    <col min="1" max="1" width="8.28125" style="32" customWidth="1"/>
    <col min="2" max="2" width="23.57421875" style="32" customWidth="1"/>
    <col min="3" max="5" width="11.28125" style="33" customWidth="1"/>
    <col min="6" max="6" width="7.140625" style="33" customWidth="1"/>
    <col min="7" max="7" width="7.140625" style="55" customWidth="1"/>
    <col min="8" max="10" width="9.28125" style="33" customWidth="1"/>
    <col min="11" max="11" width="10.421875" style="33" customWidth="1"/>
    <col min="12" max="12" width="11.421875" style="33" customWidth="1"/>
    <col min="13" max="13" width="11.8515625" style="33" customWidth="1"/>
    <col min="14" max="14" width="16.140625" style="33" customWidth="1"/>
    <col min="15" max="15" width="9.140625" style="36" customWidth="1"/>
    <col min="16" max="16384" width="9.140625" style="32" customWidth="1"/>
  </cols>
  <sheetData>
    <row r="1" spans="1:15" s="27" customFormat="1" ht="23.25" customHeight="1">
      <c r="A1" s="91" t="s">
        <v>239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5"/>
    </row>
    <row r="2" spans="1:15" s="27" customFormat="1" ht="28.5" customHeight="1">
      <c r="A2" s="91" t="s">
        <v>123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5"/>
    </row>
    <row r="3" spans="1:15" s="27" customFormat="1" ht="24" customHeight="1">
      <c r="A3" s="96" t="s">
        <v>68</v>
      </c>
      <c r="B3" s="96" t="s">
        <v>33</v>
      </c>
      <c r="C3" s="96" t="s">
        <v>124</v>
      </c>
      <c r="D3" s="96"/>
      <c r="E3" s="96"/>
      <c r="F3" s="96" t="s">
        <v>93</v>
      </c>
      <c r="G3" s="96"/>
      <c r="H3" s="96" t="s">
        <v>125</v>
      </c>
      <c r="I3" s="96"/>
      <c r="J3" s="96"/>
      <c r="K3" s="96" t="s">
        <v>3</v>
      </c>
      <c r="L3" s="96"/>
      <c r="M3" s="96"/>
      <c r="N3" s="96"/>
      <c r="O3" s="15"/>
    </row>
    <row r="4" spans="1:15" s="27" customFormat="1" ht="32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8" t="s">
        <v>88</v>
      </c>
      <c r="L4" s="98" t="s">
        <v>211</v>
      </c>
      <c r="M4" s="98" t="s">
        <v>212</v>
      </c>
      <c r="N4" s="98" t="s">
        <v>210</v>
      </c>
      <c r="O4" s="15"/>
    </row>
    <row r="5" spans="1:16" s="27" customFormat="1" ht="20.25" customHeight="1">
      <c r="A5" s="96"/>
      <c r="B5" s="96"/>
      <c r="C5" s="1" t="s">
        <v>5</v>
      </c>
      <c r="D5" s="1" t="s">
        <v>6</v>
      </c>
      <c r="E5" s="1" t="s">
        <v>7</v>
      </c>
      <c r="F5" s="1"/>
      <c r="G5" s="37"/>
      <c r="H5" s="1" t="s">
        <v>5</v>
      </c>
      <c r="I5" s="1" t="s">
        <v>6</v>
      </c>
      <c r="J5" s="1" t="s">
        <v>7</v>
      </c>
      <c r="K5" s="98"/>
      <c r="L5" s="98"/>
      <c r="M5" s="98"/>
      <c r="N5" s="98"/>
      <c r="O5" s="15" t="s">
        <v>115</v>
      </c>
      <c r="P5" s="29" t="s">
        <v>116</v>
      </c>
    </row>
    <row r="6" spans="1:16" s="27" customFormat="1" ht="23.25" customHeight="1">
      <c r="A6" s="1">
        <v>1</v>
      </c>
      <c r="B6" s="13" t="s">
        <v>35</v>
      </c>
      <c r="C6" s="1">
        <v>0</v>
      </c>
      <c r="D6" s="1">
        <v>1</v>
      </c>
      <c r="E6" s="43">
        <f>SUM(C6:D6)</f>
        <v>1</v>
      </c>
      <c r="F6" s="1"/>
      <c r="G6" s="37"/>
      <c r="H6" s="1">
        <f>C6</f>
        <v>0</v>
      </c>
      <c r="I6" s="1">
        <f>D6+F6</f>
        <v>1</v>
      </c>
      <c r="J6" s="44">
        <f>H6+I6</f>
        <v>1</v>
      </c>
      <c r="K6" s="1">
        <v>1</v>
      </c>
      <c r="L6" s="1"/>
      <c r="M6" s="1"/>
      <c r="N6" s="1"/>
      <c r="O6" s="15">
        <f>SUM(K6:N6)</f>
        <v>1</v>
      </c>
      <c r="P6" s="35">
        <f>O6-J6</f>
        <v>0</v>
      </c>
    </row>
    <row r="7" spans="1:16" s="27" customFormat="1" ht="23.25" customHeight="1">
      <c r="A7" s="1">
        <v>2</v>
      </c>
      <c r="B7" s="13" t="s">
        <v>36</v>
      </c>
      <c r="C7" s="1">
        <v>0</v>
      </c>
      <c r="D7" s="1">
        <v>2</v>
      </c>
      <c r="E7" s="43">
        <f aca="true" t="shared" si="0" ref="E7:E16">SUM(C7:D7)</f>
        <v>2</v>
      </c>
      <c r="F7" s="1"/>
      <c r="G7" s="37"/>
      <c r="H7" s="1">
        <f aca="true" t="shared" si="1" ref="H7:H16">C7</f>
        <v>0</v>
      </c>
      <c r="I7" s="1">
        <f aca="true" t="shared" si="2" ref="I7:I16">D7+F7</f>
        <v>2</v>
      </c>
      <c r="J7" s="44">
        <f aca="true" t="shared" si="3" ref="J7:J16">H7+I7</f>
        <v>2</v>
      </c>
      <c r="K7" s="1"/>
      <c r="L7" s="1">
        <v>1</v>
      </c>
      <c r="M7" s="1">
        <v>1</v>
      </c>
      <c r="N7" s="1"/>
      <c r="O7" s="15">
        <f aca="true" t="shared" si="4" ref="O7:O16">SUM(K7:N7)</f>
        <v>2</v>
      </c>
      <c r="P7" s="35">
        <f aca="true" t="shared" si="5" ref="P7:P16">O7-J7</f>
        <v>0</v>
      </c>
    </row>
    <row r="8" spans="1:16" s="27" customFormat="1" ht="23.25" customHeight="1">
      <c r="A8" s="1">
        <v>3</v>
      </c>
      <c r="B8" s="13" t="s">
        <v>59</v>
      </c>
      <c r="C8" s="1">
        <v>1</v>
      </c>
      <c r="D8" s="1">
        <v>9</v>
      </c>
      <c r="E8" s="43">
        <f t="shared" si="0"/>
        <v>10</v>
      </c>
      <c r="F8" s="1"/>
      <c r="G8" s="37"/>
      <c r="H8" s="1">
        <f t="shared" si="1"/>
        <v>1</v>
      </c>
      <c r="I8" s="1">
        <f t="shared" si="2"/>
        <v>9</v>
      </c>
      <c r="J8" s="44">
        <f t="shared" si="3"/>
        <v>10</v>
      </c>
      <c r="K8" s="1"/>
      <c r="L8" s="1">
        <f>6+2</f>
        <v>8</v>
      </c>
      <c r="M8" s="1">
        <v>2</v>
      </c>
      <c r="N8" s="1"/>
      <c r="O8" s="15">
        <f t="shared" si="4"/>
        <v>10</v>
      </c>
      <c r="P8" s="35">
        <f t="shared" si="5"/>
        <v>0</v>
      </c>
    </row>
    <row r="9" spans="1:16" s="27" customFormat="1" ht="23.25" customHeight="1">
      <c r="A9" s="1">
        <v>4</v>
      </c>
      <c r="B9" s="13" t="s">
        <v>60</v>
      </c>
      <c r="C9" s="1">
        <v>4</v>
      </c>
      <c r="D9" s="1">
        <v>9</v>
      </c>
      <c r="E9" s="43">
        <f t="shared" si="0"/>
        <v>13</v>
      </c>
      <c r="F9" s="1">
        <f>1+5</f>
        <v>6</v>
      </c>
      <c r="G9" s="37" t="s">
        <v>164</v>
      </c>
      <c r="H9" s="1">
        <f t="shared" si="1"/>
        <v>4</v>
      </c>
      <c r="I9" s="1">
        <f t="shared" si="2"/>
        <v>15</v>
      </c>
      <c r="J9" s="44">
        <f t="shared" si="3"/>
        <v>19</v>
      </c>
      <c r="K9" s="1"/>
      <c r="L9" s="1">
        <f>8+1+5</f>
        <v>14</v>
      </c>
      <c r="M9" s="1">
        <v>4</v>
      </c>
      <c r="N9" s="1">
        <v>1</v>
      </c>
      <c r="O9" s="15">
        <f t="shared" si="4"/>
        <v>19</v>
      </c>
      <c r="P9" s="35">
        <f t="shared" si="5"/>
        <v>0</v>
      </c>
    </row>
    <row r="10" spans="1:16" s="27" customFormat="1" ht="23.25" customHeight="1">
      <c r="A10" s="1">
        <v>5</v>
      </c>
      <c r="B10" s="13" t="s">
        <v>165</v>
      </c>
      <c r="C10" s="1"/>
      <c r="D10" s="1"/>
      <c r="E10" s="43">
        <f t="shared" si="0"/>
        <v>0</v>
      </c>
      <c r="F10" s="1">
        <v>1</v>
      </c>
      <c r="G10" s="37" t="s">
        <v>166</v>
      </c>
      <c r="H10" s="1">
        <f t="shared" si="1"/>
        <v>0</v>
      </c>
      <c r="I10" s="1">
        <f t="shared" si="2"/>
        <v>1</v>
      </c>
      <c r="J10" s="44">
        <f t="shared" si="3"/>
        <v>1</v>
      </c>
      <c r="K10" s="1"/>
      <c r="L10" s="1">
        <v>1</v>
      </c>
      <c r="M10" s="1"/>
      <c r="N10" s="1"/>
      <c r="O10" s="15">
        <f t="shared" si="4"/>
        <v>1</v>
      </c>
      <c r="P10" s="35">
        <f t="shared" si="5"/>
        <v>0</v>
      </c>
    </row>
    <row r="11" spans="1:16" s="27" customFormat="1" ht="23.25" customHeight="1">
      <c r="A11" s="1">
        <v>6</v>
      </c>
      <c r="B11" s="13" t="s">
        <v>74</v>
      </c>
      <c r="C11" s="1">
        <v>6</v>
      </c>
      <c r="D11" s="1">
        <v>5</v>
      </c>
      <c r="E11" s="43">
        <f t="shared" si="0"/>
        <v>11</v>
      </c>
      <c r="F11" s="14">
        <f>3+4</f>
        <v>7</v>
      </c>
      <c r="G11" s="45" t="s">
        <v>209</v>
      </c>
      <c r="H11" s="1">
        <f t="shared" si="1"/>
        <v>6</v>
      </c>
      <c r="I11" s="1">
        <f t="shared" si="2"/>
        <v>12</v>
      </c>
      <c r="J11" s="44">
        <f t="shared" si="3"/>
        <v>18</v>
      </c>
      <c r="K11" s="1"/>
      <c r="L11" s="1">
        <f>8+3-1</f>
        <v>10</v>
      </c>
      <c r="M11" s="1">
        <f>3+1</f>
        <v>4</v>
      </c>
      <c r="N11" s="1">
        <v>4</v>
      </c>
      <c r="O11" s="15">
        <f t="shared" si="4"/>
        <v>18</v>
      </c>
      <c r="P11" s="35">
        <f t="shared" si="5"/>
        <v>0</v>
      </c>
    </row>
    <row r="12" spans="1:16" s="27" customFormat="1" ht="23.25" customHeight="1">
      <c r="A12" s="1">
        <v>7</v>
      </c>
      <c r="B12" s="13" t="s">
        <v>167</v>
      </c>
      <c r="C12" s="1"/>
      <c r="D12" s="1"/>
      <c r="E12" s="43">
        <f t="shared" si="0"/>
        <v>0</v>
      </c>
      <c r="F12" s="14">
        <v>1</v>
      </c>
      <c r="G12" s="37" t="s">
        <v>166</v>
      </c>
      <c r="H12" s="1">
        <f t="shared" si="1"/>
        <v>0</v>
      </c>
      <c r="I12" s="1">
        <f t="shared" si="2"/>
        <v>1</v>
      </c>
      <c r="J12" s="44">
        <f t="shared" si="3"/>
        <v>1</v>
      </c>
      <c r="K12" s="1"/>
      <c r="L12" s="1">
        <v>1</v>
      </c>
      <c r="M12" s="1"/>
      <c r="N12" s="1"/>
      <c r="O12" s="15">
        <f t="shared" si="4"/>
        <v>1</v>
      </c>
      <c r="P12" s="35">
        <f t="shared" si="5"/>
        <v>0</v>
      </c>
    </row>
    <row r="13" spans="1:16" s="27" customFormat="1" ht="23.25" customHeight="1">
      <c r="A13" s="1">
        <v>8</v>
      </c>
      <c r="B13" s="13" t="s">
        <v>42</v>
      </c>
      <c r="C13" s="1"/>
      <c r="D13" s="1">
        <v>1</v>
      </c>
      <c r="E13" s="43">
        <f t="shared" si="0"/>
        <v>1</v>
      </c>
      <c r="F13" s="1"/>
      <c r="G13" s="37"/>
      <c r="H13" s="1">
        <f t="shared" si="1"/>
        <v>0</v>
      </c>
      <c r="I13" s="1">
        <f t="shared" si="2"/>
        <v>1</v>
      </c>
      <c r="J13" s="44">
        <f t="shared" si="3"/>
        <v>1</v>
      </c>
      <c r="K13" s="1">
        <v>1</v>
      </c>
      <c r="L13" s="1"/>
      <c r="M13" s="1"/>
      <c r="N13" s="1"/>
      <c r="O13" s="15">
        <f t="shared" si="4"/>
        <v>1</v>
      </c>
      <c r="P13" s="35">
        <f t="shared" si="5"/>
        <v>0</v>
      </c>
    </row>
    <row r="14" spans="1:16" s="27" customFormat="1" ht="23.25" customHeight="1">
      <c r="A14" s="1">
        <v>9</v>
      </c>
      <c r="B14" s="13" t="s">
        <v>53</v>
      </c>
      <c r="C14" s="1">
        <v>1</v>
      </c>
      <c r="D14" s="1">
        <v>0</v>
      </c>
      <c r="E14" s="43">
        <f t="shared" si="0"/>
        <v>1</v>
      </c>
      <c r="F14" s="1"/>
      <c r="G14" s="37"/>
      <c r="H14" s="1">
        <f t="shared" si="1"/>
        <v>1</v>
      </c>
      <c r="I14" s="1">
        <f t="shared" si="2"/>
        <v>0</v>
      </c>
      <c r="J14" s="44">
        <f t="shared" si="3"/>
        <v>1</v>
      </c>
      <c r="K14" s="1"/>
      <c r="L14" s="1">
        <v>1</v>
      </c>
      <c r="M14" s="1"/>
      <c r="N14" s="1"/>
      <c r="O14" s="15">
        <f t="shared" si="4"/>
        <v>1</v>
      </c>
      <c r="P14" s="35">
        <f t="shared" si="5"/>
        <v>0</v>
      </c>
    </row>
    <row r="15" spans="1:16" s="27" customFormat="1" ht="23.25" customHeight="1">
      <c r="A15" s="1">
        <v>10</v>
      </c>
      <c r="B15" s="13" t="s">
        <v>106</v>
      </c>
      <c r="C15" s="1">
        <v>2</v>
      </c>
      <c r="D15" s="1">
        <v>0</v>
      </c>
      <c r="E15" s="43">
        <f t="shared" si="0"/>
        <v>2</v>
      </c>
      <c r="F15" s="1"/>
      <c r="G15" s="37"/>
      <c r="H15" s="1">
        <f t="shared" si="1"/>
        <v>2</v>
      </c>
      <c r="I15" s="1">
        <f t="shared" si="2"/>
        <v>0</v>
      </c>
      <c r="J15" s="44">
        <f t="shared" si="3"/>
        <v>2</v>
      </c>
      <c r="K15" s="1">
        <v>1</v>
      </c>
      <c r="L15" s="1"/>
      <c r="M15" s="1">
        <v>1</v>
      </c>
      <c r="N15" s="1"/>
      <c r="O15" s="15">
        <f t="shared" si="4"/>
        <v>2</v>
      </c>
      <c r="P15" s="35">
        <f t="shared" si="5"/>
        <v>0</v>
      </c>
    </row>
    <row r="16" spans="1:16" s="27" customFormat="1" ht="23.25" customHeight="1">
      <c r="A16" s="1">
        <v>11</v>
      </c>
      <c r="B16" s="13" t="s">
        <v>99</v>
      </c>
      <c r="C16" s="1"/>
      <c r="D16" s="1">
        <v>1</v>
      </c>
      <c r="E16" s="43">
        <f t="shared" si="0"/>
        <v>1</v>
      </c>
      <c r="F16" s="1"/>
      <c r="G16" s="37"/>
      <c r="H16" s="1">
        <f t="shared" si="1"/>
        <v>0</v>
      </c>
      <c r="I16" s="1">
        <f t="shared" si="2"/>
        <v>1</v>
      </c>
      <c r="J16" s="44">
        <f t="shared" si="3"/>
        <v>1</v>
      </c>
      <c r="K16" s="1"/>
      <c r="L16" s="1">
        <v>1</v>
      </c>
      <c r="M16" s="1"/>
      <c r="N16" s="1"/>
      <c r="O16" s="15">
        <f t="shared" si="4"/>
        <v>1</v>
      </c>
      <c r="P16" s="35">
        <f t="shared" si="5"/>
        <v>0</v>
      </c>
    </row>
    <row r="17" spans="1:17" s="12" customFormat="1" ht="23.25" customHeight="1">
      <c r="A17" s="10"/>
      <c r="B17" s="28" t="s">
        <v>24</v>
      </c>
      <c r="C17" s="11">
        <f>SUM(C6:C16)</f>
        <v>14</v>
      </c>
      <c r="D17" s="11">
        <f aca="true" t="shared" si="6" ref="D17:N17">SUM(D6:D16)</f>
        <v>28</v>
      </c>
      <c r="E17" s="11">
        <f t="shared" si="6"/>
        <v>42</v>
      </c>
      <c r="F17" s="11">
        <f t="shared" si="6"/>
        <v>15</v>
      </c>
      <c r="G17" s="51">
        <f t="shared" si="6"/>
        <v>0</v>
      </c>
      <c r="H17" s="11">
        <f t="shared" si="6"/>
        <v>14</v>
      </c>
      <c r="I17" s="11">
        <f t="shared" si="6"/>
        <v>43</v>
      </c>
      <c r="J17" s="11">
        <f t="shared" si="6"/>
        <v>57</v>
      </c>
      <c r="K17" s="11">
        <f t="shared" si="6"/>
        <v>3</v>
      </c>
      <c r="L17" s="11">
        <f t="shared" si="6"/>
        <v>37</v>
      </c>
      <c r="M17" s="11">
        <f t="shared" si="6"/>
        <v>12</v>
      </c>
      <c r="N17" s="11">
        <f t="shared" si="6"/>
        <v>5</v>
      </c>
      <c r="O17" s="11">
        <f>SUM(O6:O16)</f>
        <v>57</v>
      </c>
      <c r="P17" s="11">
        <f>SUM(P6:P16)</f>
        <v>0</v>
      </c>
      <c r="Q17" s="11">
        <f>SUM(Q6:Q16)</f>
        <v>0</v>
      </c>
    </row>
    <row r="18" spans="1:18" s="38" customFormat="1" ht="23.25" customHeight="1">
      <c r="A18" s="4" t="s">
        <v>25</v>
      </c>
      <c r="B18" s="91" t="s">
        <v>86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7"/>
      <c r="O18" s="15"/>
      <c r="P18" s="27"/>
      <c r="Q18" s="27"/>
      <c r="R18" s="39"/>
    </row>
    <row r="19" spans="1:18" s="38" customFormat="1" ht="43.5" customHeight="1">
      <c r="A19" s="15" t="s">
        <v>11</v>
      </c>
      <c r="B19" s="99" t="s">
        <v>230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6"/>
      <c r="P19" s="16"/>
      <c r="Q19" s="27"/>
      <c r="R19" s="39"/>
    </row>
    <row r="20" spans="1:18" s="38" customFormat="1" ht="33" customHeight="1">
      <c r="A20" s="15" t="s">
        <v>27</v>
      </c>
      <c r="B20" s="99" t="s">
        <v>168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6"/>
      <c r="P20" s="16"/>
      <c r="Q20" s="27"/>
      <c r="R20" s="39"/>
    </row>
    <row r="21" spans="1:16" s="27" customFormat="1" ht="29.25" customHeight="1">
      <c r="A21" s="15" t="s">
        <v>19</v>
      </c>
      <c r="B21" s="99" t="s">
        <v>169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6"/>
      <c r="P21" s="16"/>
    </row>
    <row r="22" spans="1:16" s="27" customFormat="1" ht="29.25" customHeight="1">
      <c r="A22" s="15" t="s">
        <v>166</v>
      </c>
      <c r="B22" s="99" t="s">
        <v>213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6"/>
      <c r="P22" s="16"/>
    </row>
    <row r="23" spans="1:15" s="27" customFormat="1" ht="15.75" customHeight="1">
      <c r="A23" s="3"/>
      <c r="B23" s="4"/>
      <c r="C23" s="3"/>
      <c r="D23" s="3"/>
      <c r="E23" s="3"/>
      <c r="J23" s="95" t="s">
        <v>235</v>
      </c>
      <c r="K23" s="95"/>
      <c r="L23" s="95"/>
      <c r="M23" s="95"/>
      <c r="O23" s="15"/>
    </row>
    <row r="24" spans="2:15" s="27" customFormat="1" ht="12.75">
      <c r="B24" s="4"/>
      <c r="C24" s="3"/>
      <c r="D24" s="3"/>
      <c r="E24" s="3"/>
      <c r="G24" s="52"/>
      <c r="H24" s="30"/>
      <c r="I24" s="52"/>
      <c r="J24" s="95" t="s">
        <v>118</v>
      </c>
      <c r="K24" s="95"/>
      <c r="L24" s="95"/>
      <c r="M24" s="95"/>
      <c r="N24" s="3"/>
      <c r="O24" s="15"/>
    </row>
    <row r="25" spans="1:15" s="27" customFormat="1" ht="12.75">
      <c r="A25" s="2"/>
      <c r="B25" s="4"/>
      <c r="C25" s="3"/>
      <c r="D25" s="3"/>
      <c r="E25" s="3"/>
      <c r="F25" s="3"/>
      <c r="G25" s="7"/>
      <c r="H25" s="29"/>
      <c r="I25" s="29"/>
      <c r="J25" s="3"/>
      <c r="K25" s="3"/>
      <c r="L25" s="3"/>
      <c r="M25" s="3"/>
      <c r="N25" s="3"/>
      <c r="O25" s="15"/>
    </row>
    <row r="26" spans="2:15" s="27" customFormat="1" ht="15" customHeight="1">
      <c r="B26" s="4"/>
      <c r="C26" s="95" t="s">
        <v>119</v>
      </c>
      <c r="D26" s="95"/>
      <c r="E26" s="95"/>
      <c r="F26" s="95"/>
      <c r="G26" s="7"/>
      <c r="H26" s="3"/>
      <c r="I26" s="3"/>
      <c r="J26" s="3"/>
      <c r="K26" s="3"/>
      <c r="L26" s="3"/>
      <c r="M26" s="3"/>
      <c r="N26" s="3"/>
      <c r="O26" s="15"/>
    </row>
    <row r="27" spans="1:15" s="27" customFormat="1" ht="12.75">
      <c r="A27" s="4"/>
      <c r="B27" s="4"/>
      <c r="C27" s="3"/>
      <c r="D27" s="3"/>
      <c r="E27" s="3"/>
      <c r="F27" s="31"/>
      <c r="G27" s="53"/>
      <c r="H27" s="3"/>
      <c r="I27" s="3"/>
      <c r="J27" s="3"/>
      <c r="K27" s="3"/>
      <c r="L27" s="3"/>
      <c r="M27" s="3"/>
      <c r="N27" s="3"/>
      <c r="O27" s="15"/>
    </row>
    <row r="28" spans="3:15" s="27" customFormat="1" ht="12.75">
      <c r="C28" s="29"/>
      <c r="D28" s="29"/>
      <c r="E28" s="29"/>
      <c r="F28" s="29"/>
      <c r="G28" s="54"/>
      <c r="H28" s="29"/>
      <c r="I28" s="29"/>
      <c r="J28" s="29"/>
      <c r="K28" s="29"/>
      <c r="L28" s="29"/>
      <c r="M28" s="29"/>
      <c r="N28" s="29"/>
      <c r="O28" s="15"/>
    </row>
    <row r="29" spans="3:15" s="27" customFormat="1" ht="16.5" customHeight="1">
      <c r="C29" s="29"/>
      <c r="D29" s="29"/>
      <c r="E29" s="29"/>
      <c r="F29" s="100" t="s">
        <v>87</v>
      </c>
      <c r="G29" s="100"/>
      <c r="H29" s="100"/>
      <c r="I29" s="100"/>
      <c r="J29" s="100"/>
      <c r="K29" s="29"/>
      <c r="L29" s="29"/>
      <c r="M29" s="29"/>
      <c r="N29" s="29"/>
      <c r="O29" s="15"/>
    </row>
    <row r="30" spans="3:15" s="27" customFormat="1" ht="12.75">
      <c r="C30" s="29"/>
      <c r="D30" s="29"/>
      <c r="E30" s="29"/>
      <c r="F30" s="29"/>
      <c r="G30" s="29"/>
      <c r="H30" s="29"/>
      <c r="I30" s="29"/>
      <c r="J30" s="29"/>
      <c r="K30" s="3" t="e">
        <f>#REF!+#REF!</f>
        <v>#REF!</v>
      </c>
      <c r="L30" s="29"/>
      <c r="M30" s="29"/>
      <c r="N30" s="29"/>
      <c r="O30" s="15"/>
    </row>
    <row r="31" spans="3:15" s="27" customFormat="1" ht="12.75">
      <c r="C31" s="29"/>
      <c r="D31" s="29"/>
      <c r="E31" s="29"/>
      <c r="F31" s="29"/>
      <c r="G31" s="54"/>
      <c r="H31" s="29"/>
      <c r="I31" s="29"/>
      <c r="J31" s="29"/>
      <c r="K31" s="3">
        <f>H6+I6</f>
        <v>1</v>
      </c>
      <c r="L31" s="29"/>
      <c r="M31" s="29"/>
      <c r="N31" s="29"/>
      <c r="O31" s="15"/>
    </row>
    <row r="32" spans="3:15" s="27" customFormat="1" ht="12.75">
      <c r="C32" s="29"/>
      <c r="D32" s="29"/>
      <c r="E32" s="29"/>
      <c r="F32" s="29"/>
      <c r="G32" s="54"/>
      <c r="H32" s="29"/>
      <c r="I32" s="29"/>
      <c r="J32" s="29"/>
      <c r="K32" s="3">
        <f>H7+I7</f>
        <v>2</v>
      </c>
      <c r="L32" s="29"/>
      <c r="M32" s="29"/>
      <c r="N32" s="29"/>
      <c r="O32" s="15"/>
    </row>
    <row r="33" spans="3:15" s="27" customFormat="1" ht="12.75">
      <c r="C33" s="29"/>
      <c r="D33" s="29"/>
      <c r="E33" s="29"/>
      <c r="F33" s="29"/>
      <c r="G33" s="54"/>
      <c r="H33" s="29"/>
      <c r="I33" s="29"/>
      <c r="J33" s="29"/>
      <c r="K33" s="3">
        <f>H8+I8</f>
        <v>10</v>
      </c>
      <c r="L33" s="29"/>
      <c r="M33" s="29"/>
      <c r="N33" s="29"/>
      <c r="O33" s="15"/>
    </row>
    <row r="34" spans="3:15" s="27" customFormat="1" ht="12.75">
      <c r="C34" s="29"/>
      <c r="D34" s="29"/>
      <c r="E34" s="29"/>
      <c r="F34" s="29"/>
      <c r="G34" s="54"/>
      <c r="H34" s="29"/>
      <c r="I34" s="29"/>
      <c r="J34" s="29"/>
      <c r="K34" s="3">
        <f>H9+I9</f>
        <v>19</v>
      </c>
      <c r="L34" s="29"/>
      <c r="M34" s="29"/>
      <c r="N34" s="29"/>
      <c r="O34" s="15"/>
    </row>
    <row r="35" spans="3:15" s="27" customFormat="1" ht="12.75">
      <c r="C35" s="29"/>
      <c r="D35" s="29"/>
      <c r="E35" s="29"/>
      <c r="F35" s="29"/>
      <c r="G35" s="54"/>
      <c r="H35" s="29"/>
      <c r="I35" s="29"/>
      <c r="J35" s="29"/>
      <c r="K35" s="3">
        <f>H11+I11</f>
        <v>18</v>
      </c>
      <c r="L35" s="29"/>
      <c r="M35" s="29"/>
      <c r="N35" s="29"/>
      <c r="O35" s="15"/>
    </row>
    <row r="36" ht="12.75">
      <c r="K36" s="34">
        <f>H13+I13</f>
        <v>1</v>
      </c>
    </row>
    <row r="37" ht="12.75">
      <c r="K37" s="1">
        <f>H14+I14</f>
        <v>1</v>
      </c>
    </row>
    <row r="38" ht="12.75">
      <c r="K38" s="1" t="e">
        <f>#REF!+#REF!</f>
        <v>#REF!</v>
      </c>
    </row>
    <row r="39" ht="12.75">
      <c r="K39" s="1">
        <f>H15+I15</f>
        <v>2</v>
      </c>
    </row>
    <row r="40" ht="12.75">
      <c r="K40" s="1">
        <f>H16+I16</f>
        <v>1</v>
      </c>
    </row>
  </sheetData>
  <sheetProtection/>
  <mergeCells count="21">
    <mergeCell ref="B18:M18"/>
    <mergeCell ref="C3:E4"/>
    <mergeCell ref="A3:A5"/>
    <mergeCell ref="B3:B5"/>
    <mergeCell ref="H3:J4"/>
    <mergeCell ref="F3:G4"/>
    <mergeCell ref="M4:M5"/>
    <mergeCell ref="J23:M23"/>
    <mergeCell ref="J24:M24"/>
    <mergeCell ref="C26:F26"/>
    <mergeCell ref="F29:J29"/>
    <mergeCell ref="B19:N19"/>
    <mergeCell ref="B20:N20"/>
    <mergeCell ref="B21:N21"/>
    <mergeCell ref="B22:N22"/>
    <mergeCell ref="A1:N1"/>
    <mergeCell ref="A2:N2"/>
    <mergeCell ref="K3:N3"/>
    <mergeCell ref="N4:N5"/>
    <mergeCell ref="K4:K5"/>
    <mergeCell ref="L4:L5"/>
  </mergeCells>
  <printOptions/>
  <pageMargins left="0.12" right="0.2" top="0.48" bottom="0.32" header="0.15" footer="0.17"/>
  <pageSetup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3"/>
  <sheetViews>
    <sheetView showZeros="0" view="pageBreakPreview" zoomScale="75" zoomScaleNormal="60" zoomScaleSheetLayoutView="75" zoomScalePageLayoutView="0" workbookViewId="0" topLeftCell="A1">
      <selection activeCell="H17" sqref="H17"/>
    </sheetView>
  </sheetViews>
  <sheetFormatPr defaultColWidth="9.140625" defaultRowHeight="12.75"/>
  <cols>
    <col min="1" max="1" width="6.421875" style="21" customWidth="1"/>
    <col min="2" max="2" width="20.140625" style="19" customWidth="1"/>
    <col min="3" max="3" width="32.00390625" style="21" customWidth="1"/>
    <col min="4" max="4" width="15.57421875" style="21" customWidth="1"/>
    <col min="5" max="5" width="7.28125" style="21" customWidth="1"/>
    <col min="6" max="6" width="12.8515625" style="21" customWidth="1"/>
    <col min="7" max="7" width="13.00390625" style="21" customWidth="1"/>
    <col min="8" max="8" width="9.140625" style="21" customWidth="1"/>
    <col min="9" max="16384" width="9.140625" style="19" customWidth="1"/>
  </cols>
  <sheetData>
    <row r="1" spans="1:8" s="4" customFormat="1" ht="20.25" customHeight="1">
      <c r="A1" s="91" t="s">
        <v>240</v>
      </c>
      <c r="B1" s="91"/>
      <c r="C1" s="91"/>
      <c r="D1" s="91"/>
      <c r="E1" s="91"/>
      <c r="F1" s="91"/>
      <c r="G1" s="91"/>
      <c r="H1" s="3"/>
    </row>
    <row r="2" spans="1:8" s="4" customFormat="1" ht="29.25" customHeight="1">
      <c r="A2" s="91" t="s">
        <v>231</v>
      </c>
      <c r="B2" s="91"/>
      <c r="C2" s="91"/>
      <c r="D2" s="91"/>
      <c r="E2" s="91"/>
      <c r="F2" s="91"/>
      <c r="G2" s="91"/>
      <c r="H2" s="3"/>
    </row>
    <row r="3" spans="1:8" s="4" customFormat="1" ht="23.25" customHeight="1">
      <c r="A3" s="96" t="s">
        <v>32</v>
      </c>
      <c r="B3" s="96" t="s">
        <v>33</v>
      </c>
      <c r="C3" s="96" t="s">
        <v>126</v>
      </c>
      <c r="D3" s="96" t="s">
        <v>127</v>
      </c>
      <c r="E3" s="103" t="s">
        <v>3</v>
      </c>
      <c r="F3" s="103"/>
      <c r="G3" s="103"/>
      <c r="H3" s="3"/>
    </row>
    <row r="4" spans="1:8" s="4" customFormat="1" ht="23.25" customHeight="1">
      <c r="A4" s="96"/>
      <c r="B4" s="96"/>
      <c r="C4" s="96"/>
      <c r="D4" s="96"/>
      <c r="E4" s="96" t="s">
        <v>88</v>
      </c>
      <c r="F4" s="96" t="s">
        <v>89</v>
      </c>
      <c r="G4" s="96"/>
      <c r="H4" s="3"/>
    </row>
    <row r="5" spans="1:9" s="4" customFormat="1" ht="23.25" customHeight="1">
      <c r="A5" s="96"/>
      <c r="B5" s="96"/>
      <c r="C5" s="96"/>
      <c r="D5" s="96"/>
      <c r="E5" s="96"/>
      <c r="F5" s="1" t="s">
        <v>157</v>
      </c>
      <c r="G5" s="1" t="s">
        <v>158</v>
      </c>
      <c r="H5" s="3" t="s">
        <v>115</v>
      </c>
      <c r="I5" s="3" t="s">
        <v>116</v>
      </c>
    </row>
    <row r="6" spans="1:9" s="4" customFormat="1" ht="24" customHeight="1">
      <c r="A6" s="8">
        <v>1</v>
      </c>
      <c r="B6" s="37" t="s">
        <v>51</v>
      </c>
      <c r="C6" s="1">
        <v>1</v>
      </c>
      <c r="D6" s="8">
        <f>C6</f>
        <v>1</v>
      </c>
      <c r="E6" s="1">
        <v>1</v>
      </c>
      <c r="F6" s="1"/>
      <c r="G6" s="1"/>
      <c r="H6" s="15">
        <f>SUM(E6:G6)</f>
        <v>1</v>
      </c>
      <c r="I6" s="4">
        <f>H6-D6</f>
        <v>0</v>
      </c>
    </row>
    <row r="7" spans="1:9" s="4" customFormat="1" ht="24" customHeight="1">
      <c r="A7" s="1">
        <v>2</v>
      </c>
      <c r="B7" s="13" t="s">
        <v>90</v>
      </c>
      <c r="C7" s="1">
        <v>1</v>
      </c>
      <c r="D7" s="8">
        <f aca="true" t="shared" si="0" ref="D7:D14">C7</f>
        <v>1</v>
      </c>
      <c r="E7" s="1"/>
      <c r="F7" s="1">
        <v>1</v>
      </c>
      <c r="G7" s="1"/>
      <c r="H7" s="15">
        <f aca="true" t="shared" si="1" ref="H7:H15">SUM(E7:G7)</f>
        <v>1</v>
      </c>
      <c r="I7" s="4">
        <f aca="true" t="shared" si="2" ref="I7:I15">H7-D7</f>
        <v>0</v>
      </c>
    </row>
    <row r="8" spans="1:9" s="4" customFormat="1" ht="24" customHeight="1">
      <c r="A8" s="8">
        <v>3</v>
      </c>
      <c r="B8" s="13" t="s">
        <v>37</v>
      </c>
      <c r="C8" s="1">
        <v>2</v>
      </c>
      <c r="D8" s="8">
        <f t="shared" si="0"/>
        <v>2</v>
      </c>
      <c r="E8" s="1"/>
      <c r="F8" s="1">
        <f>2-1</f>
        <v>1</v>
      </c>
      <c r="G8" s="1">
        <v>1</v>
      </c>
      <c r="H8" s="15">
        <f t="shared" si="1"/>
        <v>2</v>
      </c>
      <c r="I8" s="4">
        <f t="shared" si="2"/>
        <v>0</v>
      </c>
    </row>
    <row r="9" spans="1:9" s="4" customFormat="1" ht="24" customHeight="1">
      <c r="A9" s="1">
        <v>4</v>
      </c>
      <c r="B9" s="13" t="s">
        <v>38</v>
      </c>
      <c r="C9" s="1">
        <v>8</v>
      </c>
      <c r="D9" s="8">
        <f t="shared" si="0"/>
        <v>8</v>
      </c>
      <c r="E9" s="1">
        <v>1</v>
      </c>
      <c r="F9" s="1">
        <f>3-1</f>
        <v>2</v>
      </c>
      <c r="G9" s="1">
        <f>4+1</f>
        <v>5</v>
      </c>
      <c r="H9" s="15">
        <f t="shared" si="1"/>
        <v>8</v>
      </c>
      <c r="I9" s="4">
        <f t="shared" si="2"/>
        <v>0</v>
      </c>
    </row>
    <row r="10" spans="1:9" s="4" customFormat="1" ht="24" customHeight="1">
      <c r="A10" s="8">
        <v>5</v>
      </c>
      <c r="B10" s="13" t="s">
        <v>102</v>
      </c>
      <c r="C10" s="1">
        <v>3</v>
      </c>
      <c r="D10" s="8">
        <f t="shared" si="0"/>
        <v>3</v>
      </c>
      <c r="E10" s="1"/>
      <c r="F10" s="1">
        <f>3-2</f>
        <v>1</v>
      </c>
      <c r="G10" s="1">
        <f>1+1</f>
        <v>2</v>
      </c>
      <c r="H10" s="15">
        <f t="shared" si="1"/>
        <v>3</v>
      </c>
      <c r="I10" s="4">
        <f t="shared" si="2"/>
        <v>0</v>
      </c>
    </row>
    <row r="11" spans="1:9" s="4" customFormat="1" ht="24" customHeight="1">
      <c r="A11" s="1">
        <v>6</v>
      </c>
      <c r="B11" s="13" t="s">
        <v>40</v>
      </c>
      <c r="C11" s="1">
        <v>1</v>
      </c>
      <c r="D11" s="8">
        <f t="shared" si="0"/>
        <v>1</v>
      </c>
      <c r="E11" s="1"/>
      <c r="F11" s="1">
        <v>1</v>
      </c>
      <c r="G11" s="1"/>
      <c r="H11" s="15">
        <f t="shared" si="1"/>
        <v>1</v>
      </c>
      <c r="I11" s="4">
        <f t="shared" si="2"/>
        <v>0</v>
      </c>
    </row>
    <row r="12" spans="1:9" s="4" customFormat="1" ht="24" customHeight="1">
      <c r="A12" s="8">
        <v>7</v>
      </c>
      <c r="B12" s="13" t="s">
        <v>52</v>
      </c>
      <c r="C12" s="1">
        <v>1</v>
      </c>
      <c r="D12" s="8">
        <f t="shared" si="0"/>
        <v>1</v>
      </c>
      <c r="E12" s="1">
        <v>1</v>
      </c>
      <c r="F12" s="1"/>
      <c r="G12" s="1"/>
      <c r="H12" s="15">
        <f t="shared" si="1"/>
        <v>1</v>
      </c>
      <c r="I12" s="4">
        <f t="shared" si="2"/>
        <v>0</v>
      </c>
    </row>
    <row r="13" spans="1:9" s="4" customFormat="1" ht="24" customHeight="1">
      <c r="A13" s="1">
        <v>8</v>
      </c>
      <c r="B13" s="13" t="s">
        <v>53</v>
      </c>
      <c r="C13" s="1">
        <v>2</v>
      </c>
      <c r="D13" s="8">
        <f t="shared" si="0"/>
        <v>2</v>
      </c>
      <c r="E13" s="1"/>
      <c r="F13" s="1">
        <v>1</v>
      </c>
      <c r="G13" s="1">
        <v>1</v>
      </c>
      <c r="H13" s="15">
        <f t="shared" si="1"/>
        <v>2</v>
      </c>
      <c r="I13" s="4">
        <f t="shared" si="2"/>
        <v>0</v>
      </c>
    </row>
    <row r="14" spans="1:9" s="4" customFormat="1" ht="24" customHeight="1">
      <c r="A14" s="8">
        <v>9</v>
      </c>
      <c r="B14" s="13" t="s">
        <v>101</v>
      </c>
      <c r="C14" s="1">
        <v>3</v>
      </c>
      <c r="D14" s="8">
        <f t="shared" si="0"/>
        <v>3</v>
      </c>
      <c r="E14" s="1">
        <v>1</v>
      </c>
      <c r="F14" s="1">
        <v>1</v>
      </c>
      <c r="G14" s="1">
        <v>1</v>
      </c>
      <c r="H14" s="15">
        <f t="shared" si="1"/>
        <v>3</v>
      </c>
      <c r="I14" s="4">
        <f t="shared" si="2"/>
        <v>0</v>
      </c>
    </row>
    <row r="15" spans="1:9" s="12" customFormat="1" ht="24" customHeight="1">
      <c r="A15" s="9"/>
      <c r="B15" s="10" t="s">
        <v>24</v>
      </c>
      <c r="C15" s="11">
        <f>SUM(C6:C14)</f>
        <v>22</v>
      </c>
      <c r="D15" s="11">
        <f>SUM(D6:D14)</f>
        <v>22</v>
      </c>
      <c r="E15" s="11">
        <f>SUM(E6:E14)</f>
        <v>4</v>
      </c>
      <c r="F15" s="11">
        <f>SUM(F6:F14)</f>
        <v>8</v>
      </c>
      <c r="G15" s="11">
        <f>SUM(G6:G14)</f>
        <v>10</v>
      </c>
      <c r="H15" s="15">
        <f t="shared" si="1"/>
        <v>22</v>
      </c>
      <c r="I15" s="4">
        <f t="shared" si="2"/>
        <v>0</v>
      </c>
    </row>
    <row r="16" spans="1:10" s="27" customFormat="1" ht="15.75" customHeight="1">
      <c r="A16" s="3"/>
      <c r="B16" s="4"/>
      <c r="C16" s="3"/>
      <c r="D16" s="3"/>
      <c r="E16" s="3"/>
      <c r="J16" s="15"/>
    </row>
    <row r="17" spans="2:10" s="27" customFormat="1" ht="12.75" customHeight="1">
      <c r="B17" s="4"/>
      <c r="C17" s="3"/>
      <c r="D17" s="95" t="s">
        <v>235</v>
      </c>
      <c r="E17" s="95"/>
      <c r="F17" s="95"/>
      <c r="G17" s="95"/>
      <c r="H17" s="52"/>
      <c r="I17" s="3"/>
      <c r="J17" s="15"/>
    </row>
    <row r="18" spans="1:11" s="27" customFormat="1" ht="12.75">
      <c r="A18" s="2"/>
      <c r="B18" s="4"/>
      <c r="C18" s="3"/>
      <c r="D18" s="95" t="s">
        <v>118</v>
      </c>
      <c r="E18" s="95"/>
      <c r="F18" s="95"/>
      <c r="G18" s="95"/>
      <c r="H18" s="29"/>
      <c r="I18" s="3"/>
      <c r="J18" s="3"/>
      <c r="K18" s="15"/>
    </row>
    <row r="19" spans="2:15" s="27" customFormat="1" ht="15" customHeight="1">
      <c r="B19" s="4"/>
      <c r="C19" s="91" t="s">
        <v>119</v>
      </c>
      <c r="D19" s="91"/>
      <c r="E19" s="91"/>
      <c r="F19" s="91"/>
      <c r="G19" s="7"/>
      <c r="H19" s="3"/>
      <c r="I19" s="3"/>
      <c r="J19" s="3"/>
      <c r="K19" s="3"/>
      <c r="L19" s="3"/>
      <c r="M19" s="3"/>
      <c r="N19" s="3"/>
      <c r="O19" s="15"/>
    </row>
    <row r="20" spans="1:15" s="27" customFormat="1" ht="12.75">
      <c r="A20" s="4"/>
      <c r="B20" s="4"/>
      <c r="C20" s="3"/>
      <c r="D20" s="3"/>
      <c r="E20" s="3"/>
      <c r="F20" s="31"/>
      <c r="G20" s="53"/>
      <c r="H20" s="3"/>
      <c r="I20" s="3"/>
      <c r="J20" s="3"/>
      <c r="K20" s="3"/>
      <c r="L20" s="3"/>
      <c r="M20" s="3"/>
      <c r="N20" s="3"/>
      <c r="O20" s="15"/>
    </row>
    <row r="21" spans="3:15" s="27" customFormat="1" ht="12.75">
      <c r="C21" s="29"/>
      <c r="D21" s="29"/>
      <c r="E21" s="29"/>
      <c r="F21" s="29"/>
      <c r="G21" s="54"/>
      <c r="H21" s="29"/>
      <c r="I21" s="29"/>
      <c r="J21" s="29"/>
      <c r="K21" s="29"/>
      <c r="L21" s="29"/>
      <c r="M21" s="29"/>
      <c r="N21" s="29"/>
      <c r="O21" s="15"/>
    </row>
    <row r="22" spans="3:15" s="27" customFormat="1" ht="12.75">
      <c r="C22" s="29"/>
      <c r="D22" s="29"/>
      <c r="E22" s="29"/>
      <c r="F22" s="17"/>
      <c r="G22" s="17"/>
      <c r="H22" s="15"/>
      <c r="I22" s="4"/>
      <c r="J22" s="29"/>
      <c r="K22" s="29"/>
      <c r="L22" s="29"/>
      <c r="M22" s="29"/>
      <c r="N22" s="29"/>
      <c r="O22" s="15"/>
    </row>
    <row r="23" spans="1:8" s="4" customFormat="1" ht="16.5" customHeight="1">
      <c r="A23" s="6"/>
      <c r="C23" s="3"/>
      <c r="D23" s="91" t="s">
        <v>87</v>
      </c>
      <c r="E23" s="91"/>
      <c r="F23" s="91"/>
      <c r="G23" s="91"/>
      <c r="H23" s="3"/>
    </row>
    <row r="24" spans="1:8" s="4" customFormat="1" ht="30" customHeight="1">
      <c r="A24" s="3"/>
      <c r="B24" s="101"/>
      <c r="C24" s="102"/>
      <c r="D24" s="102"/>
      <c r="E24" s="102"/>
      <c r="F24" s="102"/>
      <c r="G24" s="102"/>
      <c r="H24" s="3"/>
    </row>
    <row r="25" spans="1:8" s="4" customFormat="1" ht="30" customHeight="1">
      <c r="A25" s="3"/>
      <c r="B25" s="91"/>
      <c r="C25" s="91"/>
      <c r="D25" s="91"/>
      <c r="E25" s="91"/>
      <c r="F25" s="91"/>
      <c r="G25" s="91"/>
      <c r="H25" s="3"/>
    </row>
    <row r="26" spans="1:8" s="4" customFormat="1" ht="30" customHeight="1">
      <c r="A26" s="3"/>
      <c r="B26" s="91"/>
      <c r="C26" s="91"/>
      <c r="D26" s="91"/>
      <c r="E26" s="91"/>
      <c r="F26" s="91"/>
      <c r="G26" s="91"/>
      <c r="H26" s="3"/>
    </row>
    <row r="27" spans="1:8" s="4" customFormat="1" ht="14.25" customHeight="1">
      <c r="A27" s="3"/>
      <c r="C27" s="3"/>
      <c r="D27" s="3"/>
      <c r="E27" s="3"/>
      <c r="F27" s="3"/>
      <c r="G27" s="3"/>
      <c r="H27" s="3"/>
    </row>
    <row r="28" spans="1:8" s="4" customFormat="1" ht="15.75" customHeight="1">
      <c r="A28" s="3"/>
      <c r="C28" s="3"/>
      <c r="D28" s="3"/>
      <c r="E28" s="3"/>
      <c r="F28" s="3"/>
      <c r="G28" s="3"/>
      <c r="H28" s="3"/>
    </row>
    <row r="29" spans="1:8" s="4" customFormat="1" ht="12.75">
      <c r="A29" s="3"/>
      <c r="C29" s="3"/>
      <c r="D29" s="3"/>
      <c r="E29" s="3"/>
      <c r="F29" s="3"/>
      <c r="G29" s="3"/>
      <c r="H29" s="3"/>
    </row>
    <row r="30" spans="1:8" s="4" customFormat="1" ht="12.75">
      <c r="A30" s="3"/>
      <c r="C30" s="3" t="s">
        <v>119</v>
      </c>
      <c r="D30" s="3"/>
      <c r="E30" s="3"/>
      <c r="F30" s="3"/>
      <c r="G30" s="3"/>
      <c r="H30" s="3"/>
    </row>
    <row r="31" spans="1:8" s="4" customFormat="1" ht="12.75">
      <c r="A31" s="3"/>
      <c r="C31" s="3"/>
      <c r="D31" s="3"/>
      <c r="E31" s="3"/>
      <c r="F31" s="3"/>
      <c r="G31" s="3"/>
      <c r="H31" s="3"/>
    </row>
    <row r="32" spans="1:8" s="4" customFormat="1" ht="12.75">
      <c r="A32" s="3"/>
      <c r="C32" s="3"/>
      <c r="D32" s="5"/>
      <c r="E32" s="3"/>
      <c r="F32" s="3"/>
      <c r="G32" s="3"/>
      <c r="H32" s="3"/>
    </row>
    <row r="33" spans="1:8" s="4" customFormat="1" ht="12.75">
      <c r="A33" s="3"/>
      <c r="C33" s="3"/>
      <c r="D33" s="3"/>
      <c r="E33" s="3"/>
      <c r="F33" s="3"/>
      <c r="G33" s="3"/>
      <c r="H33" s="3"/>
    </row>
  </sheetData>
  <sheetProtection/>
  <mergeCells count="16">
    <mergeCell ref="B26:G26"/>
    <mergeCell ref="A1:G1"/>
    <mergeCell ref="A2:G2"/>
    <mergeCell ref="A3:A5"/>
    <mergeCell ref="B3:B5"/>
    <mergeCell ref="E3:G3"/>
    <mergeCell ref="E4:E5"/>
    <mergeCell ref="F4:G4"/>
    <mergeCell ref="C3:C5"/>
    <mergeCell ref="D3:D5"/>
    <mergeCell ref="B24:G24"/>
    <mergeCell ref="B25:G25"/>
    <mergeCell ref="C19:F19"/>
    <mergeCell ref="D17:G17"/>
    <mergeCell ref="D18:G18"/>
    <mergeCell ref="D23:G23"/>
  </mergeCells>
  <printOptions/>
  <pageMargins left="0.13" right="0.21" top="0.32" bottom="0.28" header="0.18" footer="0.1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59"/>
  <sheetViews>
    <sheetView showZeros="0" view="pageBreakPreview" zoomScale="75" zoomScaleNormal="60" zoomScaleSheetLayoutView="75" zoomScalePageLayoutView="0" workbookViewId="0" topLeftCell="A1">
      <pane xSplit="2" ySplit="5" topLeftCell="C6" activePane="bottomRight" state="frozen"/>
      <selection pane="topLeft" activeCell="B17" sqref="I17"/>
      <selection pane="topRight" activeCell="B17" sqref="I17"/>
      <selection pane="bottomLeft" activeCell="B17" sqref="I17"/>
      <selection pane="bottomRight" activeCell="A1" sqref="A1:P1"/>
    </sheetView>
  </sheetViews>
  <sheetFormatPr defaultColWidth="9.140625" defaultRowHeight="12.75"/>
  <cols>
    <col min="1" max="1" width="7.7109375" style="4" customWidth="1"/>
    <col min="2" max="2" width="20.140625" style="4" customWidth="1"/>
    <col min="3" max="3" width="10.140625" style="3" customWidth="1"/>
    <col min="4" max="4" width="16.8515625" style="3" customWidth="1"/>
    <col min="5" max="7" width="10.140625" style="3" customWidth="1"/>
    <col min="8" max="8" width="24.7109375" style="3" customWidth="1"/>
    <col min="9" max="10" width="11.28125" style="3" customWidth="1"/>
    <col min="11" max="13" width="9.421875" style="4" customWidth="1"/>
    <col min="14" max="14" width="10.140625" style="4" customWidth="1"/>
    <col min="15" max="15" width="8.8515625" style="4" customWidth="1"/>
    <col min="16" max="16" width="11.28125" style="4" customWidth="1"/>
    <col min="17" max="18" width="9.140625" style="3" customWidth="1"/>
    <col min="19" max="16384" width="9.140625" style="4" customWidth="1"/>
  </cols>
  <sheetData>
    <row r="1" spans="1:16" ht="17.25" customHeight="1">
      <c r="A1" s="91" t="s">
        <v>241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9.25" customHeight="1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3" customFormat="1" ht="22.5" customHeight="1">
      <c r="A3" s="96" t="s">
        <v>32</v>
      </c>
      <c r="B3" s="96" t="s">
        <v>33</v>
      </c>
      <c r="C3" s="96" t="s">
        <v>129</v>
      </c>
      <c r="D3" s="96"/>
      <c r="E3" s="96"/>
      <c r="F3" s="96" t="s">
        <v>186</v>
      </c>
      <c r="G3" s="96"/>
      <c r="H3" s="96" t="s">
        <v>214</v>
      </c>
      <c r="I3" s="96" t="s">
        <v>216</v>
      </c>
      <c r="J3" s="96"/>
      <c r="K3" s="96" t="s">
        <v>130</v>
      </c>
      <c r="L3" s="96"/>
      <c r="M3" s="96"/>
      <c r="N3" s="96" t="s">
        <v>82</v>
      </c>
      <c r="O3" s="96"/>
      <c r="P3" s="96"/>
    </row>
    <row r="4" spans="1:16" s="3" customFormat="1" ht="36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 t="s">
        <v>83</v>
      </c>
      <c r="O4" s="96" t="s">
        <v>84</v>
      </c>
      <c r="P4" s="96" t="s">
        <v>85</v>
      </c>
    </row>
    <row r="5" spans="1:16" s="3" customFormat="1" ht="29.25" customHeight="1">
      <c r="A5" s="96"/>
      <c r="B5" s="96"/>
      <c r="C5" s="1" t="s">
        <v>5</v>
      </c>
      <c r="D5" s="1" t="s">
        <v>6</v>
      </c>
      <c r="E5" s="1" t="s">
        <v>7</v>
      </c>
      <c r="F5" s="1"/>
      <c r="G5" s="1"/>
      <c r="H5" s="96"/>
      <c r="I5" s="96"/>
      <c r="J5" s="96"/>
      <c r="K5" s="1" t="s">
        <v>5</v>
      </c>
      <c r="L5" s="1" t="s">
        <v>6</v>
      </c>
      <c r="M5" s="1" t="s">
        <v>7</v>
      </c>
      <c r="N5" s="96"/>
      <c r="O5" s="96"/>
      <c r="P5" s="96"/>
    </row>
    <row r="6" spans="1:18" ht="24" customHeight="1">
      <c r="A6" s="8">
        <v>1</v>
      </c>
      <c r="B6" s="13" t="s">
        <v>58</v>
      </c>
      <c r="C6" s="1">
        <v>0</v>
      </c>
      <c r="D6" s="1">
        <v>1</v>
      </c>
      <c r="E6" s="8">
        <f>SUM(C6:D6)</f>
        <v>1</v>
      </c>
      <c r="F6" s="8"/>
      <c r="G6" s="56"/>
      <c r="H6" s="8"/>
      <c r="I6" s="8"/>
      <c r="J6" s="8"/>
      <c r="K6" s="1">
        <f>C6</f>
        <v>0</v>
      </c>
      <c r="L6" s="1">
        <f>D6+H6+F6+I6+J6</f>
        <v>1</v>
      </c>
      <c r="M6" s="56">
        <f>SUM(K6:L6)</f>
        <v>1</v>
      </c>
      <c r="N6" s="1">
        <v>1</v>
      </c>
      <c r="O6" s="1"/>
      <c r="P6" s="1"/>
      <c r="Q6" s="15">
        <f>SUM(N6:P6)</f>
        <v>1</v>
      </c>
      <c r="R6" s="3">
        <f>Q6-M6</f>
        <v>0</v>
      </c>
    </row>
    <row r="7" spans="1:18" ht="24" customHeight="1">
      <c r="A7" s="8">
        <v>2</v>
      </c>
      <c r="B7" s="13" t="s">
        <v>187</v>
      </c>
      <c r="C7" s="1"/>
      <c r="D7" s="1"/>
      <c r="E7" s="8">
        <f aca="true" t="shared" si="0" ref="E7:E22">SUM(C7:D7)</f>
        <v>0</v>
      </c>
      <c r="F7" s="8"/>
      <c r="G7" s="8"/>
      <c r="H7" s="8"/>
      <c r="I7" s="8">
        <v>1</v>
      </c>
      <c r="J7" s="8">
        <v>-1</v>
      </c>
      <c r="K7" s="1">
        <f>C7</f>
        <v>0</v>
      </c>
      <c r="L7" s="1">
        <f aca="true" t="shared" si="1" ref="L7:L22">D7+H7+F7+I7+J7</f>
        <v>0</v>
      </c>
      <c r="M7" s="56">
        <f aca="true" t="shared" si="2" ref="M7:M22">SUM(K7:L7)</f>
        <v>0</v>
      </c>
      <c r="N7" s="1"/>
      <c r="O7" s="1"/>
      <c r="P7" s="1"/>
      <c r="Q7" s="15">
        <f aca="true" t="shared" si="3" ref="Q7:Q22">SUM(N7:P7)</f>
        <v>0</v>
      </c>
      <c r="R7" s="3">
        <f aca="true" t="shared" si="4" ref="R7:R22">Q7-M7</f>
        <v>0</v>
      </c>
    </row>
    <row r="8" spans="1:18" ht="24" customHeight="1">
      <c r="A8" s="8">
        <v>3</v>
      </c>
      <c r="B8" s="13" t="s">
        <v>36</v>
      </c>
      <c r="C8" s="1">
        <v>0</v>
      </c>
      <c r="D8" s="1">
        <v>2</v>
      </c>
      <c r="E8" s="8">
        <f t="shared" si="0"/>
        <v>2</v>
      </c>
      <c r="F8" s="8"/>
      <c r="G8" s="56"/>
      <c r="H8" s="8"/>
      <c r="I8" s="8"/>
      <c r="J8" s="8"/>
      <c r="K8" s="1">
        <f aca="true" t="shared" si="5" ref="K8:K22">C8</f>
        <v>0</v>
      </c>
      <c r="L8" s="1">
        <f t="shared" si="1"/>
        <v>2</v>
      </c>
      <c r="M8" s="56">
        <f t="shared" si="2"/>
        <v>2</v>
      </c>
      <c r="N8" s="1"/>
      <c r="O8" s="1">
        <v>1</v>
      </c>
      <c r="P8" s="1">
        <v>1</v>
      </c>
      <c r="Q8" s="15">
        <f t="shared" si="3"/>
        <v>2</v>
      </c>
      <c r="R8" s="3">
        <f t="shared" si="4"/>
        <v>0</v>
      </c>
    </row>
    <row r="9" spans="1:18" ht="24" customHeight="1">
      <c r="A9" s="8">
        <v>4</v>
      </c>
      <c r="B9" s="13" t="s">
        <v>159</v>
      </c>
      <c r="C9" s="1"/>
      <c r="D9" s="1"/>
      <c r="E9" s="8">
        <f t="shared" si="0"/>
        <v>0</v>
      </c>
      <c r="F9" s="8"/>
      <c r="G9" s="8"/>
      <c r="H9" s="8">
        <v>1</v>
      </c>
      <c r="I9" s="8">
        <v>-1</v>
      </c>
      <c r="J9" s="8"/>
      <c r="K9" s="1">
        <f t="shared" si="5"/>
        <v>0</v>
      </c>
      <c r="L9" s="1">
        <f t="shared" si="1"/>
        <v>0</v>
      </c>
      <c r="M9" s="56">
        <f t="shared" si="2"/>
        <v>0</v>
      </c>
      <c r="N9" s="1"/>
      <c r="O9" s="1"/>
      <c r="P9" s="1"/>
      <c r="Q9" s="15">
        <f t="shared" si="3"/>
        <v>0</v>
      </c>
      <c r="R9" s="3">
        <f t="shared" si="4"/>
        <v>0</v>
      </c>
    </row>
    <row r="10" spans="1:18" ht="24" customHeight="1">
      <c r="A10" s="8">
        <v>5</v>
      </c>
      <c r="B10" s="13" t="s">
        <v>59</v>
      </c>
      <c r="C10" s="1">
        <v>1</v>
      </c>
      <c r="D10" s="1">
        <v>4</v>
      </c>
      <c r="E10" s="8">
        <f t="shared" si="0"/>
        <v>5</v>
      </c>
      <c r="F10" s="8"/>
      <c r="G10" s="8"/>
      <c r="H10" s="8"/>
      <c r="I10" s="8"/>
      <c r="J10" s="8"/>
      <c r="K10" s="1">
        <f t="shared" si="5"/>
        <v>1</v>
      </c>
      <c r="L10" s="1">
        <f t="shared" si="1"/>
        <v>4</v>
      </c>
      <c r="M10" s="56">
        <f t="shared" si="2"/>
        <v>5</v>
      </c>
      <c r="N10" s="1"/>
      <c r="O10" s="1">
        <v>3</v>
      </c>
      <c r="P10" s="1">
        <v>2</v>
      </c>
      <c r="Q10" s="15">
        <f t="shared" si="3"/>
        <v>5</v>
      </c>
      <c r="R10" s="3">
        <f t="shared" si="4"/>
        <v>0</v>
      </c>
    </row>
    <row r="11" spans="1:18" ht="24" customHeight="1">
      <c r="A11" s="8">
        <v>6</v>
      </c>
      <c r="B11" s="13" t="s">
        <v>60</v>
      </c>
      <c r="C11" s="1">
        <v>7</v>
      </c>
      <c r="D11" s="1">
        <v>6</v>
      </c>
      <c r="E11" s="8">
        <f t="shared" si="0"/>
        <v>13</v>
      </c>
      <c r="F11" s="8">
        <v>-1</v>
      </c>
      <c r="G11" s="8" t="s">
        <v>19</v>
      </c>
      <c r="H11" s="8"/>
      <c r="I11" s="8"/>
      <c r="J11" s="8"/>
      <c r="K11" s="1">
        <f t="shared" si="5"/>
        <v>7</v>
      </c>
      <c r="L11" s="1">
        <f t="shared" si="1"/>
        <v>5</v>
      </c>
      <c r="M11" s="56">
        <f t="shared" si="2"/>
        <v>12</v>
      </c>
      <c r="N11" s="1">
        <v>1</v>
      </c>
      <c r="O11" s="1">
        <f>9-1</f>
        <v>8</v>
      </c>
      <c r="P11" s="1">
        <f>2+1</f>
        <v>3</v>
      </c>
      <c r="Q11" s="15">
        <f t="shared" si="3"/>
        <v>12</v>
      </c>
      <c r="R11" s="3">
        <f t="shared" si="4"/>
        <v>0</v>
      </c>
    </row>
    <row r="12" spans="1:18" ht="24" customHeight="1">
      <c r="A12" s="8">
        <v>7</v>
      </c>
      <c r="B12" s="13" t="s">
        <v>160</v>
      </c>
      <c r="C12" s="1"/>
      <c r="D12" s="1"/>
      <c r="E12" s="8">
        <f t="shared" si="0"/>
        <v>0</v>
      </c>
      <c r="F12" s="8"/>
      <c r="G12" s="8"/>
      <c r="H12" s="8">
        <v>1</v>
      </c>
      <c r="I12" s="8"/>
      <c r="J12" s="8">
        <v>-1</v>
      </c>
      <c r="K12" s="1">
        <f t="shared" si="5"/>
        <v>0</v>
      </c>
      <c r="L12" s="1">
        <f t="shared" si="1"/>
        <v>0</v>
      </c>
      <c r="M12" s="56">
        <f t="shared" si="2"/>
        <v>0</v>
      </c>
      <c r="N12" s="1"/>
      <c r="O12" s="1"/>
      <c r="P12" s="1"/>
      <c r="Q12" s="15">
        <f t="shared" si="3"/>
        <v>0</v>
      </c>
      <c r="R12" s="3">
        <f t="shared" si="4"/>
        <v>0</v>
      </c>
    </row>
    <row r="13" spans="1:18" ht="24" customHeight="1">
      <c r="A13" s="8">
        <v>8</v>
      </c>
      <c r="B13" s="13" t="s">
        <v>61</v>
      </c>
      <c r="C13" s="1">
        <v>5</v>
      </c>
      <c r="D13" s="1">
        <v>0</v>
      </c>
      <c r="E13" s="8">
        <f t="shared" si="0"/>
        <v>5</v>
      </c>
      <c r="F13" s="8"/>
      <c r="G13" s="8"/>
      <c r="H13" s="8"/>
      <c r="I13" s="8"/>
      <c r="J13" s="8"/>
      <c r="K13" s="1">
        <f t="shared" si="5"/>
        <v>5</v>
      </c>
      <c r="L13" s="1">
        <f t="shared" si="1"/>
        <v>0</v>
      </c>
      <c r="M13" s="56">
        <f t="shared" si="2"/>
        <v>5</v>
      </c>
      <c r="N13" s="1"/>
      <c r="O13" s="1">
        <v>2</v>
      </c>
      <c r="P13" s="1">
        <v>3</v>
      </c>
      <c r="Q13" s="15">
        <f t="shared" si="3"/>
        <v>5</v>
      </c>
      <c r="R13" s="3">
        <f t="shared" si="4"/>
        <v>0</v>
      </c>
    </row>
    <row r="14" spans="1:18" ht="24" customHeight="1">
      <c r="A14" s="8">
        <v>9</v>
      </c>
      <c r="B14" s="13" t="s">
        <v>14</v>
      </c>
      <c r="C14" s="1">
        <v>0</v>
      </c>
      <c r="D14" s="1">
        <v>1</v>
      </c>
      <c r="E14" s="8">
        <f t="shared" si="0"/>
        <v>1</v>
      </c>
      <c r="F14" s="8"/>
      <c r="G14" s="8"/>
      <c r="H14" s="8"/>
      <c r="I14" s="8"/>
      <c r="J14" s="8"/>
      <c r="K14" s="1">
        <f t="shared" si="5"/>
        <v>0</v>
      </c>
      <c r="L14" s="1">
        <f t="shared" si="1"/>
        <v>1</v>
      </c>
      <c r="M14" s="56">
        <f t="shared" si="2"/>
        <v>1</v>
      </c>
      <c r="N14" s="1">
        <f>6-5</f>
        <v>1</v>
      </c>
      <c r="O14" s="1"/>
      <c r="P14" s="1"/>
      <c r="Q14" s="15">
        <f t="shared" si="3"/>
        <v>1</v>
      </c>
      <c r="R14" s="3">
        <f t="shared" si="4"/>
        <v>0</v>
      </c>
    </row>
    <row r="15" spans="1:18" ht="24" customHeight="1">
      <c r="A15" s="8">
        <v>10</v>
      </c>
      <c r="B15" s="13" t="s">
        <v>41</v>
      </c>
      <c r="C15" s="1"/>
      <c r="D15" s="1"/>
      <c r="E15" s="8">
        <f t="shared" si="0"/>
        <v>0</v>
      </c>
      <c r="F15" s="8"/>
      <c r="G15" s="8"/>
      <c r="H15" s="8">
        <v>1</v>
      </c>
      <c r="I15" s="8"/>
      <c r="J15" s="8">
        <v>-1</v>
      </c>
      <c r="K15" s="1">
        <f t="shared" si="5"/>
        <v>0</v>
      </c>
      <c r="L15" s="1">
        <f t="shared" si="1"/>
        <v>0</v>
      </c>
      <c r="M15" s="56">
        <f t="shared" si="2"/>
        <v>0</v>
      </c>
      <c r="N15" s="1"/>
      <c r="O15" s="1"/>
      <c r="P15" s="1"/>
      <c r="Q15" s="15">
        <f t="shared" si="3"/>
        <v>0</v>
      </c>
      <c r="R15" s="3">
        <f t="shared" si="4"/>
        <v>0</v>
      </c>
    </row>
    <row r="16" spans="1:18" ht="24" customHeight="1">
      <c r="A16" s="8">
        <v>11</v>
      </c>
      <c r="B16" s="13" t="s">
        <v>52</v>
      </c>
      <c r="C16" s="1">
        <v>1</v>
      </c>
      <c r="D16" s="1">
        <v>0</v>
      </c>
      <c r="E16" s="8">
        <f t="shared" si="0"/>
        <v>1</v>
      </c>
      <c r="F16" s="8"/>
      <c r="G16" s="8"/>
      <c r="H16" s="8"/>
      <c r="I16" s="8"/>
      <c r="J16" s="8"/>
      <c r="K16" s="1">
        <f t="shared" si="5"/>
        <v>1</v>
      </c>
      <c r="L16" s="1">
        <f t="shared" si="1"/>
        <v>0</v>
      </c>
      <c r="M16" s="56">
        <f t="shared" si="2"/>
        <v>1</v>
      </c>
      <c r="N16" s="1">
        <v>1</v>
      </c>
      <c r="O16" s="1"/>
      <c r="P16" s="1"/>
      <c r="Q16" s="15">
        <f t="shared" si="3"/>
        <v>1</v>
      </c>
      <c r="R16" s="3">
        <f t="shared" si="4"/>
        <v>0</v>
      </c>
    </row>
    <row r="17" spans="1:18" ht="24" customHeight="1">
      <c r="A17" s="8">
        <v>12</v>
      </c>
      <c r="B17" s="13" t="s">
        <v>53</v>
      </c>
      <c r="C17" s="1">
        <v>0</v>
      </c>
      <c r="D17" s="1">
        <v>2</v>
      </c>
      <c r="E17" s="8">
        <f t="shared" si="0"/>
        <v>2</v>
      </c>
      <c r="F17" s="8"/>
      <c r="G17" s="8"/>
      <c r="H17" s="8"/>
      <c r="I17" s="8"/>
      <c r="J17" s="8"/>
      <c r="K17" s="1">
        <f t="shared" si="5"/>
        <v>0</v>
      </c>
      <c r="L17" s="1">
        <f t="shared" si="1"/>
        <v>2</v>
      </c>
      <c r="M17" s="56">
        <f t="shared" si="2"/>
        <v>2</v>
      </c>
      <c r="N17" s="1">
        <v>1</v>
      </c>
      <c r="O17" s="1"/>
      <c r="P17" s="1">
        <v>1</v>
      </c>
      <c r="Q17" s="15">
        <f t="shared" si="3"/>
        <v>2</v>
      </c>
      <c r="R17" s="3">
        <f t="shared" si="4"/>
        <v>0</v>
      </c>
    </row>
    <row r="18" spans="1:18" ht="24" customHeight="1">
      <c r="A18" s="8">
        <v>13</v>
      </c>
      <c r="B18" s="13" t="s">
        <v>65</v>
      </c>
      <c r="C18" s="1">
        <v>0</v>
      </c>
      <c r="D18" s="1">
        <v>1</v>
      </c>
      <c r="E18" s="8">
        <f t="shared" si="0"/>
        <v>1</v>
      </c>
      <c r="F18" s="8"/>
      <c r="G18" s="8"/>
      <c r="H18" s="8"/>
      <c r="I18" s="8"/>
      <c r="J18" s="8"/>
      <c r="K18" s="1">
        <f t="shared" si="5"/>
        <v>0</v>
      </c>
      <c r="L18" s="1">
        <f t="shared" si="1"/>
        <v>1</v>
      </c>
      <c r="M18" s="56">
        <f t="shared" si="2"/>
        <v>1</v>
      </c>
      <c r="N18" s="1"/>
      <c r="O18" s="1"/>
      <c r="P18" s="1">
        <v>1</v>
      </c>
      <c r="Q18" s="15">
        <f t="shared" si="3"/>
        <v>1</v>
      </c>
      <c r="R18" s="3">
        <f t="shared" si="4"/>
        <v>0</v>
      </c>
    </row>
    <row r="19" spans="1:18" ht="24" customHeight="1">
      <c r="A19" s="8">
        <v>14</v>
      </c>
      <c r="B19" s="13" t="s">
        <v>54</v>
      </c>
      <c r="C19" s="1">
        <v>0</v>
      </c>
      <c r="D19" s="1">
        <v>1</v>
      </c>
      <c r="E19" s="8">
        <f t="shared" si="0"/>
        <v>1</v>
      </c>
      <c r="F19" s="8"/>
      <c r="G19" s="8"/>
      <c r="H19" s="8"/>
      <c r="I19" s="8"/>
      <c r="J19" s="8"/>
      <c r="K19" s="1">
        <f t="shared" si="5"/>
        <v>0</v>
      </c>
      <c r="L19" s="1">
        <f t="shared" si="1"/>
        <v>1</v>
      </c>
      <c r="M19" s="56">
        <f t="shared" si="2"/>
        <v>1</v>
      </c>
      <c r="N19" s="1"/>
      <c r="O19" s="1"/>
      <c r="P19" s="1">
        <v>1</v>
      </c>
      <c r="Q19" s="15">
        <f t="shared" si="3"/>
        <v>1</v>
      </c>
      <c r="R19" s="3">
        <f t="shared" si="4"/>
        <v>0</v>
      </c>
    </row>
    <row r="20" spans="1:18" ht="24" customHeight="1">
      <c r="A20" s="8">
        <v>15</v>
      </c>
      <c r="B20" s="13" t="s">
        <v>106</v>
      </c>
      <c r="C20" s="1">
        <v>5</v>
      </c>
      <c r="D20" s="1">
        <v>3</v>
      </c>
      <c r="E20" s="8">
        <f t="shared" si="0"/>
        <v>8</v>
      </c>
      <c r="F20" s="8"/>
      <c r="G20" s="8"/>
      <c r="H20" s="8">
        <v>1</v>
      </c>
      <c r="I20" s="8"/>
      <c r="J20" s="8">
        <v>-1</v>
      </c>
      <c r="K20" s="1">
        <f t="shared" si="5"/>
        <v>5</v>
      </c>
      <c r="L20" s="1">
        <f t="shared" si="1"/>
        <v>3</v>
      </c>
      <c r="M20" s="56">
        <f t="shared" si="2"/>
        <v>8</v>
      </c>
      <c r="N20" s="1">
        <v>2</v>
      </c>
      <c r="O20" s="1">
        <v>3</v>
      </c>
      <c r="P20" s="1">
        <v>3</v>
      </c>
      <c r="Q20" s="15">
        <f t="shared" si="3"/>
        <v>8</v>
      </c>
      <c r="R20" s="3">
        <f t="shared" si="4"/>
        <v>0</v>
      </c>
    </row>
    <row r="21" spans="1:18" ht="24" customHeight="1">
      <c r="A21" s="8">
        <v>16</v>
      </c>
      <c r="B21" s="13" t="s">
        <v>103</v>
      </c>
      <c r="C21" s="1"/>
      <c r="D21" s="1"/>
      <c r="E21" s="8">
        <f t="shared" si="0"/>
        <v>0</v>
      </c>
      <c r="F21" s="8"/>
      <c r="G21" s="8"/>
      <c r="H21" s="8">
        <v>1</v>
      </c>
      <c r="I21" s="8"/>
      <c r="J21" s="8">
        <v>-1</v>
      </c>
      <c r="K21" s="1">
        <f t="shared" si="5"/>
        <v>0</v>
      </c>
      <c r="L21" s="1">
        <f t="shared" si="1"/>
        <v>0</v>
      </c>
      <c r="M21" s="56">
        <f t="shared" si="2"/>
        <v>0</v>
      </c>
      <c r="N21" s="1"/>
      <c r="O21" s="1"/>
      <c r="P21" s="1"/>
      <c r="Q21" s="15">
        <f t="shared" si="3"/>
        <v>0</v>
      </c>
      <c r="R21" s="3">
        <f t="shared" si="4"/>
        <v>0</v>
      </c>
    </row>
    <row r="22" spans="1:18" ht="24" customHeight="1">
      <c r="A22" s="8">
        <v>17</v>
      </c>
      <c r="B22" s="13" t="s">
        <v>100</v>
      </c>
      <c r="C22" s="1"/>
      <c r="D22" s="1"/>
      <c r="E22" s="8">
        <f t="shared" si="0"/>
        <v>0</v>
      </c>
      <c r="F22" s="8"/>
      <c r="G22" s="8"/>
      <c r="H22" s="8">
        <v>1</v>
      </c>
      <c r="I22" s="8"/>
      <c r="J22" s="8">
        <v>-1</v>
      </c>
      <c r="K22" s="1">
        <f t="shared" si="5"/>
        <v>0</v>
      </c>
      <c r="L22" s="1">
        <f t="shared" si="1"/>
        <v>0</v>
      </c>
      <c r="M22" s="56">
        <f t="shared" si="2"/>
        <v>0</v>
      </c>
      <c r="N22" s="1"/>
      <c r="O22" s="1"/>
      <c r="P22" s="1"/>
      <c r="Q22" s="15">
        <f t="shared" si="3"/>
        <v>0</v>
      </c>
      <c r="R22" s="3">
        <f t="shared" si="4"/>
        <v>0</v>
      </c>
    </row>
    <row r="23" spans="1:18" s="12" customFormat="1" ht="24" customHeight="1">
      <c r="A23" s="9"/>
      <c r="B23" s="28" t="s">
        <v>24</v>
      </c>
      <c r="C23" s="11">
        <f>SUM(C6:C22)</f>
        <v>19</v>
      </c>
      <c r="D23" s="11">
        <f aca="true" t="shared" si="6" ref="D23:R23">SUM(D6:D22)</f>
        <v>21</v>
      </c>
      <c r="E23" s="11">
        <f t="shared" si="6"/>
        <v>40</v>
      </c>
      <c r="F23" s="11">
        <f t="shared" si="6"/>
        <v>-1</v>
      </c>
      <c r="G23" s="11">
        <f t="shared" si="6"/>
        <v>0</v>
      </c>
      <c r="H23" s="11">
        <f t="shared" si="6"/>
        <v>6</v>
      </c>
      <c r="I23" s="11">
        <f t="shared" si="6"/>
        <v>0</v>
      </c>
      <c r="J23" s="11">
        <f t="shared" si="6"/>
        <v>-6</v>
      </c>
      <c r="K23" s="11">
        <f t="shared" si="6"/>
        <v>19</v>
      </c>
      <c r="L23" s="11">
        <f t="shared" si="6"/>
        <v>20</v>
      </c>
      <c r="M23" s="11">
        <f t="shared" si="6"/>
        <v>39</v>
      </c>
      <c r="N23" s="11">
        <f t="shared" si="6"/>
        <v>7</v>
      </c>
      <c r="O23" s="11">
        <f t="shared" si="6"/>
        <v>17</v>
      </c>
      <c r="P23" s="11">
        <f t="shared" si="6"/>
        <v>15</v>
      </c>
      <c r="Q23" s="11">
        <f t="shared" si="6"/>
        <v>39</v>
      </c>
      <c r="R23" s="11">
        <f t="shared" si="6"/>
        <v>0</v>
      </c>
    </row>
    <row r="24" ht="18" customHeight="1"/>
    <row r="25" spans="1:16" ht="24" customHeight="1">
      <c r="A25" s="4" t="s">
        <v>25</v>
      </c>
      <c r="B25" s="91" t="s">
        <v>86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33.75" customHeight="1">
      <c r="A26" s="3" t="s">
        <v>153</v>
      </c>
      <c r="B26" s="91" t="s">
        <v>185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16" ht="23.25" customHeight="1">
      <c r="A27" s="3" t="s">
        <v>19</v>
      </c>
      <c r="B27" s="91" t="s">
        <v>217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ht="22.5" customHeight="1">
      <c r="A28" s="6" t="s">
        <v>181</v>
      </c>
      <c r="B28" s="91" t="s">
        <v>215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4" s="27" customFormat="1" ht="12.75" customHeight="1">
      <c r="B29" s="4"/>
      <c r="C29" s="3"/>
      <c r="H29" s="52"/>
      <c r="I29" s="3"/>
      <c r="J29" s="15"/>
      <c r="K29" s="95" t="s">
        <v>235</v>
      </c>
      <c r="L29" s="95"/>
      <c r="M29" s="95"/>
      <c r="N29" s="95"/>
    </row>
    <row r="30" spans="1:14" s="27" customFormat="1" ht="12.75">
      <c r="A30" s="2"/>
      <c r="B30" s="4"/>
      <c r="C30" s="3"/>
      <c r="H30" s="29"/>
      <c r="I30" s="3"/>
      <c r="J30" s="3"/>
      <c r="K30" s="95" t="s">
        <v>118</v>
      </c>
      <c r="L30" s="95"/>
      <c r="M30" s="95"/>
      <c r="N30" s="95"/>
    </row>
    <row r="31" spans="2:15" s="27" customFormat="1" ht="15" customHeight="1">
      <c r="B31" s="4"/>
      <c r="G31" s="91" t="s">
        <v>119</v>
      </c>
      <c r="H31" s="91"/>
      <c r="I31" s="91"/>
      <c r="J31" s="91"/>
      <c r="K31" s="3"/>
      <c r="L31" s="3"/>
      <c r="M31" s="3"/>
      <c r="N31" s="3"/>
      <c r="O31" s="15"/>
    </row>
    <row r="32" spans="1:15" s="27" customFormat="1" ht="12.75">
      <c r="A32" s="4"/>
      <c r="B32" s="4"/>
      <c r="C32" s="3"/>
      <c r="D32" s="3"/>
      <c r="E32" s="3"/>
      <c r="F32" s="31"/>
      <c r="G32" s="53"/>
      <c r="H32" s="3"/>
      <c r="I32" s="3"/>
      <c r="J32" s="3"/>
      <c r="K32" s="3"/>
      <c r="L32" s="3"/>
      <c r="M32" s="3"/>
      <c r="N32" s="3"/>
      <c r="O32" s="15"/>
    </row>
    <row r="33" spans="3:15" s="27" customFormat="1" ht="12.75">
      <c r="C33" s="29"/>
      <c r="D33" s="29"/>
      <c r="E33" s="29"/>
      <c r="F33" s="29"/>
      <c r="G33" s="54"/>
      <c r="H33" s="29"/>
      <c r="I33" s="29"/>
      <c r="J33" s="29"/>
      <c r="K33" s="29"/>
      <c r="L33" s="29"/>
      <c r="M33" s="29"/>
      <c r="N33" s="29"/>
      <c r="O33" s="15"/>
    </row>
    <row r="34" spans="3:15" s="27" customFormat="1" ht="12.75">
      <c r="C34" s="29"/>
      <c r="D34" s="29"/>
      <c r="E34" s="29"/>
      <c r="F34" s="17"/>
      <c r="G34" s="17"/>
      <c r="H34" s="15"/>
      <c r="I34" s="4"/>
      <c r="J34" s="29"/>
      <c r="K34" s="29"/>
      <c r="L34" s="29"/>
      <c r="M34" s="29"/>
      <c r="N34" s="29"/>
      <c r="O34" s="15"/>
    </row>
    <row r="35" spans="1:18" ht="16.5" customHeight="1">
      <c r="A35" s="6"/>
      <c r="I35" s="91" t="s">
        <v>87</v>
      </c>
      <c r="J35" s="91"/>
      <c r="K35" s="91"/>
      <c r="L35" s="91"/>
      <c r="Q35" s="4"/>
      <c r="R35" s="4"/>
    </row>
    <row r="36" spans="1:16" ht="33" customHeight="1">
      <c r="A36" s="6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7"/>
    </row>
    <row r="37" spans="2:16" ht="17.25" customHeight="1">
      <c r="B37" s="7"/>
      <c r="C37" s="4"/>
      <c r="D37" s="4"/>
      <c r="E37" s="4"/>
      <c r="F37" s="4"/>
      <c r="G37" s="4"/>
      <c r="H37" s="4"/>
      <c r="I37" s="4"/>
      <c r="J37" s="4"/>
      <c r="K37" s="7"/>
      <c r="L37" s="7"/>
      <c r="M37" s="7"/>
      <c r="N37" s="7"/>
      <c r="O37" s="7"/>
      <c r="P37" s="7"/>
    </row>
    <row r="38" spans="2:16" ht="17.25" customHeight="1">
      <c r="B38" s="7"/>
      <c r="C38" s="4"/>
      <c r="D38" s="4"/>
      <c r="E38" s="4"/>
      <c r="F38" s="4"/>
      <c r="G38" s="4"/>
      <c r="H38" s="4"/>
      <c r="I38" s="4"/>
      <c r="J38" s="4"/>
      <c r="K38" s="7"/>
      <c r="L38" s="7"/>
      <c r="M38" s="7"/>
      <c r="N38" s="7"/>
      <c r="O38" s="7"/>
      <c r="P38" s="7"/>
    </row>
    <row r="39" spans="2:16" ht="17.25" customHeight="1">
      <c r="B39" s="7"/>
      <c r="C39" s="4"/>
      <c r="D39" s="4"/>
      <c r="E39" s="4"/>
      <c r="F39" s="4"/>
      <c r="G39" s="4"/>
      <c r="H39" s="4"/>
      <c r="I39" s="4"/>
      <c r="J39" s="4"/>
      <c r="K39" s="7"/>
      <c r="L39" s="7"/>
      <c r="M39" s="7"/>
      <c r="N39" s="7"/>
      <c r="O39" s="7"/>
      <c r="P39" s="7"/>
    </row>
    <row r="40" spans="2:16" ht="15" customHeight="1">
      <c r="B40" s="7"/>
      <c r="C40" s="42"/>
      <c r="D40" s="42"/>
      <c r="E40" s="42"/>
      <c r="F40" s="42"/>
      <c r="G40" s="42"/>
      <c r="H40" s="42"/>
      <c r="I40" s="42"/>
      <c r="J40" s="42"/>
      <c r="K40" s="7"/>
      <c r="L40" s="7"/>
      <c r="M40" s="7"/>
      <c r="N40" s="7"/>
      <c r="O40" s="7"/>
      <c r="P40" s="7"/>
    </row>
    <row r="41" spans="2:16" ht="13.5" customHeight="1">
      <c r="B41" s="7"/>
      <c r="K41" s="7"/>
      <c r="L41" s="7"/>
      <c r="M41" s="7"/>
      <c r="N41" s="7"/>
      <c r="O41" s="7"/>
      <c r="P41" s="7"/>
    </row>
    <row r="42" spans="2:16" ht="15" customHeight="1">
      <c r="B42" s="7"/>
      <c r="K42" s="7"/>
      <c r="L42" s="7"/>
      <c r="M42" s="7"/>
      <c r="N42" s="7"/>
      <c r="O42" s="7"/>
      <c r="P42" s="7"/>
    </row>
    <row r="43" spans="2:16" ht="13.5" customHeight="1">
      <c r="B43" s="7"/>
      <c r="K43" s="7"/>
      <c r="L43" s="7"/>
      <c r="M43" s="7"/>
      <c r="N43" s="7"/>
      <c r="O43" s="7"/>
      <c r="P43" s="7"/>
    </row>
    <row r="44" spans="2:16" ht="13.5" customHeight="1">
      <c r="B44" s="7"/>
      <c r="C44" s="95" t="s">
        <v>119</v>
      </c>
      <c r="D44" s="95"/>
      <c r="E44" s="95"/>
      <c r="K44" s="7"/>
      <c r="L44" s="7"/>
      <c r="M44" s="7"/>
      <c r="N44" s="7"/>
      <c r="O44" s="7"/>
      <c r="P44" s="7"/>
    </row>
    <row r="45" spans="2:16" ht="14.25" customHeight="1">
      <c r="B45" s="7"/>
      <c r="K45" s="7"/>
      <c r="L45" s="7"/>
      <c r="M45" s="7"/>
      <c r="N45" s="7"/>
      <c r="O45" s="7"/>
      <c r="P45" s="7"/>
    </row>
    <row r="46" spans="2:16" ht="14.25" customHeight="1">
      <c r="B46" s="7"/>
      <c r="K46" s="7"/>
      <c r="L46" s="7"/>
      <c r="M46" s="7"/>
      <c r="N46" s="7"/>
      <c r="O46" s="7"/>
      <c r="P46" s="7"/>
    </row>
    <row r="47" spans="2:16" ht="24" customHeight="1">
      <c r="B47" s="7"/>
      <c r="K47" s="7"/>
      <c r="L47" s="7"/>
      <c r="M47" s="7"/>
      <c r="N47" s="7"/>
      <c r="O47" s="7"/>
      <c r="P47" s="7"/>
    </row>
    <row r="48" spans="2:16" ht="24" customHeight="1">
      <c r="B48" s="7"/>
      <c r="K48" s="7"/>
      <c r="L48" s="7"/>
      <c r="M48" s="7"/>
      <c r="N48" s="7"/>
      <c r="O48" s="7"/>
      <c r="P48" s="7"/>
    </row>
    <row r="49" spans="2:16" ht="15" customHeight="1">
      <c r="B49" s="7"/>
      <c r="K49" s="7"/>
      <c r="L49" s="7"/>
      <c r="M49" s="7"/>
      <c r="N49" s="7"/>
      <c r="O49" s="7"/>
      <c r="P49" s="7"/>
    </row>
    <row r="50" spans="2:16" ht="15.75" customHeight="1">
      <c r="B50" s="7"/>
      <c r="K50" s="7"/>
      <c r="L50" s="7"/>
      <c r="M50" s="7"/>
      <c r="N50" s="7"/>
      <c r="O50" s="7"/>
      <c r="P50" s="7"/>
    </row>
    <row r="51" ht="17.25" customHeight="1"/>
    <row r="52" spans="1:16" ht="25.5" customHeight="1">
      <c r="A52" s="15"/>
      <c r="B52" s="42"/>
      <c r="K52" s="42"/>
      <c r="L52" s="42"/>
      <c r="M52" s="42"/>
      <c r="N52" s="42"/>
      <c r="O52" s="42"/>
      <c r="P52" s="42"/>
    </row>
    <row r="53" spans="1:12" ht="15" customHeight="1">
      <c r="A53" s="2"/>
      <c r="K53" s="95"/>
      <c r="L53" s="95"/>
    </row>
    <row r="54" spans="1:13" ht="12.75">
      <c r="A54" s="2"/>
      <c r="K54" s="30"/>
      <c r="L54" s="30"/>
      <c r="M54" s="30"/>
    </row>
    <row r="55" ht="12.75">
      <c r="A55" s="2"/>
    </row>
    <row r="56" ht="38.25" customHeight="1">
      <c r="A56" s="2"/>
    </row>
    <row r="57" ht="12.75">
      <c r="A57" s="2"/>
    </row>
    <row r="58" spans="1:12" ht="12.75">
      <c r="A58" s="2"/>
      <c r="K58" s="104"/>
      <c r="L58" s="104"/>
    </row>
    <row r="59" ht="12.75">
      <c r="A59" s="2"/>
    </row>
  </sheetData>
  <sheetProtection/>
  <mergeCells count="25">
    <mergeCell ref="B27:P27"/>
    <mergeCell ref="A1:P1"/>
    <mergeCell ref="A2:P2"/>
    <mergeCell ref="A3:A5"/>
    <mergeCell ref="B3:B5"/>
    <mergeCell ref="K3:M4"/>
    <mergeCell ref="N3:P3"/>
    <mergeCell ref="P4:P5"/>
    <mergeCell ref="F3:G4"/>
    <mergeCell ref="I3:J5"/>
    <mergeCell ref="B36:O36"/>
    <mergeCell ref="C44:E44"/>
    <mergeCell ref="B28:P28"/>
    <mergeCell ref="K58:L58"/>
    <mergeCell ref="K53:L53"/>
    <mergeCell ref="K29:N29"/>
    <mergeCell ref="K30:N30"/>
    <mergeCell ref="G31:J31"/>
    <mergeCell ref="I35:L35"/>
    <mergeCell ref="O4:O5"/>
    <mergeCell ref="B26:P26"/>
    <mergeCell ref="B25:P25"/>
    <mergeCell ref="C3:E4"/>
    <mergeCell ref="H3:H5"/>
    <mergeCell ref="N4:N5"/>
  </mergeCells>
  <printOptions/>
  <pageMargins left="0.12" right="0.14" top="0.26" bottom="0.22" header="0.15" footer="0.12"/>
  <pageSetup horizontalDpi="180" verticalDpi="18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35"/>
  <sheetViews>
    <sheetView showZeros="0" view="pageBreakPreview" zoomScale="70" zoomScaleNormal="60" zoomScaleSheetLayoutView="70" zoomScalePageLayoutView="0" workbookViewId="0" topLeftCell="A1">
      <selection activeCell="A1" sqref="A1:N1"/>
    </sheetView>
  </sheetViews>
  <sheetFormatPr defaultColWidth="9.140625" defaultRowHeight="12.75"/>
  <cols>
    <col min="1" max="1" width="7.8515625" style="26" customWidth="1"/>
    <col min="2" max="2" width="21.140625" style="57" customWidth="1"/>
    <col min="3" max="4" width="13.421875" style="57" customWidth="1"/>
    <col min="5" max="5" width="14.8515625" style="57" customWidth="1"/>
    <col min="6" max="6" width="7.28125" style="26" customWidth="1"/>
    <col min="7" max="7" width="5.8515625" style="26" customWidth="1"/>
    <col min="8" max="10" width="14.28125" style="57" customWidth="1"/>
    <col min="11" max="11" width="10.421875" style="57" customWidth="1"/>
    <col min="12" max="12" width="13.28125" style="57" customWidth="1"/>
    <col min="13" max="13" width="12.8515625" style="57" customWidth="1"/>
    <col min="14" max="14" width="9.8515625" style="57" customWidth="1"/>
    <col min="15" max="16" width="9.140625" style="26" customWidth="1"/>
    <col min="17" max="16384" width="9.140625" style="57" customWidth="1"/>
  </cols>
  <sheetData>
    <row r="1" spans="1:14" ht="24" customHeight="1">
      <c r="A1" s="112" t="s">
        <v>242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9.25" customHeight="1">
      <c r="A2" s="93" t="s">
        <v>193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9" s="26" customFormat="1" ht="31.5" customHeight="1">
      <c r="A3" s="96" t="s">
        <v>32</v>
      </c>
      <c r="B3" s="113" t="s">
        <v>33</v>
      </c>
      <c r="C3" s="96" t="s">
        <v>131</v>
      </c>
      <c r="D3" s="96"/>
      <c r="E3" s="96"/>
      <c r="F3" s="108" t="s">
        <v>2</v>
      </c>
      <c r="G3" s="109"/>
      <c r="H3" s="96" t="s">
        <v>132</v>
      </c>
      <c r="I3" s="96"/>
      <c r="J3" s="96"/>
      <c r="K3" s="114" t="s">
        <v>3</v>
      </c>
      <c r="L3" s="114"/>
      <c r="M3" s="114"/>
      <c r="N3" s="114"/>
      <c r="Q3" s="104"/>
      <c r="R3" s="104"/>
      <c r="S3" s="104"/>
    </row>
    <row r="4" spans="1:19" s="26" customFormat="1" ht="31.5" customHeight="1">
      <c r="A4" s="96"/>
      <c r="B4" s="113"/>
      <c r="C4" s="96"/>
      <c r="D4" s="96"/>
      <c r="E4" s="96"/>
      <c r="F4" s="110"/>
      <c r="G4" s="111"/>
      <c r="H4" s="96"/>
      <c r="I4" s="96"/>
      <c r="J4" s="96"/>
      <c r="K4" s="96" t="s">
        <v>57</v>
      </c>
      <c r="L4" s="96" t="s">
        <v>190</v>
      </c>
      <c r="M4" s="96" t="s">
        <v>191</v>
      </c>
      <c r="N4" s="96" t="s">
        <v>192</v>
      </c>
      <c r="Q4" s="30"/>
      <c r="R4" s="30"/>
      <c r="S4" s="30"/>
    </row>
    <row r="5" spans="1:19" ht="31.5" customHeight="1">
      <c r="A5" s="96"/>
      <c r="B5" s="113"/>
      <c r="C5" s="48" t="s">
        <v>5</v>
      </c>
      <c r="D5" s="48" t="s">
        <v>6</v>
      </c>
      <c r="E5" s="48" t="s">
        <v>7</v>
      </c>
      <c r="F5" s="110"/>
      <c r="G5" s="111"/>
      <c r="H5" s="48" t="s">
        <v>5</v>
      </c>
      <c r="I5" s="48" t="s">
        <v>6</v>
      </c>
      <c r="J5" s="48" t="s">
        <v>7</v>
      </c>
      <c r="K5" s="96"/>
      <c r="L5" s="96"/>
      <c r="M5" s="96"/>
      <c r="N5" s="96"/>
      <c r="O5" s="3" t="s">
        <v>115</v>
      </c>
      <c r="P5" s="3" t="s">
        <v>116</v>
      </c>
      <c r="Q5" s="30"/>
      <c r="R5" s="30"/>
      <c r="S5" s="30"/>
    </row>
    <row r="6" spans="1:16" ht="19.5" customHeight="1">
      <c r="A6" s="58">
        <v>1</v>
      </c>
      <c r="B6" s="59" t="s">
        <v>58</v>
      </c>
      <c r="C6" s="48">
        <v>0</v>
      </c>
      <c r="D6" s="60">
        <v>1</v>
      </c>
      <c r="E6" s="61">
        <f>SUM(C6:D6)</f>
        <v>1</v>
      </c>
      <c r="F6" s="20"/>
      <c r="G6" s="62"/>
      <c r="H6" s="63">
        <f>C6</f>
        <v>0</v>
      </c>
      <c r="I6" s="48">
        <f>D6</f>
        <v>1</v>
      </c>
      <c r="J6" s="58">
        <f>H6+I6</f>
        <v>1</v>
      </c>
      <c r="K6" s="48">
        <v>1</v>
      </c>
      <c r="L6" s="48"/>
      <c r="M6" s="48"/>
      <c r="N6" s="48"/>
      <c r="O6" s="64">
        <f>SUM(K6:N6)</f>
        <v>1</v>
      </c>
      <c r="P6" s="26">
        <f>O6-J6</f>
        <v>0</v>
      </c>
    </row>
    <row r="7" spans="1:16" ht="19.5" customHeight="1">
      <c r="A7" s="58">
        <v>2</v>
      </c>
      <c r="B7" s="59" t="s">
        <v>36</v>
      </c>
      <c r="C7" s="60">
        <v>1</v>
      </c>
      <c r="D7" s="60">
        <v>2</v>
      </c>
      <c r="E7" s="8">
        <f aca="true" t="shared" si="0" ref="E7:E24">SUM(C7:D7)</f>
        <v>3</v>
      </c>
      <c r="F7" s="20"/>
      <c r="G7" s="62"/>
      <c r="H7" s="48">
        <f aca="true" t="shared" si="1" ref="H7:H24">C7</f>
        <v>1</v>
      </c>
      <c r="I7" s="48">
        <f aca="true" t="shared" si="2" ref="I7:I24">D7</f>
        <v>2</v>
      </c>
      <c r="J7" s="58">
        <f aca="true" t="shared" si="3" ref="J7:J24">H7+I7</f>
        <v>3</v>
      </c>
      <c r="K7" s="48"/>
      <c r="L7" s="48">
        <v>1</v>
      </c>
      <c r="M7" s="48">
        <v>1</v>
      </c>
      <c r="N7" s="48">
        <v>1</v>
      </c>
      <c r="O7" s="64">
        <f aca="true" t="shared" si="4" ref="O7:O24">SUM(K7:N7)</f>
        <v>3</v>
      </c>
      <c r="P7" s="26">
        <f aca="true" t="shared" si="5" ref="P7:P24">O7-J7</f>
        <v>0</v>
      </c>
    </row>
    <row r="8" spans="1:16" ht="19.5" customHeight="1">
      <c r="A8" s="58">
        <v>3</v>
      </c>
      <c r="B8" s="59" t="s">
        <v>59</v>
      </c>
      <c r="C8" s="60">
        <v>3</v>
      </c>
      <c r="D8" s="60">
        <v>5</v>
      </c>
      <c r="E8" s="8">
        <f t="shared" si="0"/>
        <v>8</v>
      </c>
      <c r="F8" s="20"/>
      <c r="G8" s="62"/>
      <c r="H8" s="48">
        <f t="shared" si="1"/>
        <v>3</v>
      </c>
      <c r="I8" s="48">
        <f t="shared" si="2"/>
        <v>5</v>
      </c>
      <c r="J8" s="58">
        <f t="shared" si="3"/>
        <v>8</v>
      </c>
      <c r="K8" s="48">
        <v>1</v>
      </c>
      <c r="L8" s="48">
        <f>4-1</f>
        <v>3</v>
      </c>
      <c r="M8" s="48">
        <f>4-1</f>
        <v>3</v>
      </c>
      <c r="N8" s="48">
        <v>1</v>
      </c>
      <c r="O8" s="64">
        <f t="shared" si="4"/>
        <v>8</v>
      </c>
      <c r="P8" s="26">
        <f t="shared" si="5"/>
        <v>0</v>
      </c>
    </row>
    <row r="9" spans="1:16" ht="19.5" customHeight="1">
      <c r="A9" s="58">
        <v>4</v>
      </c>
      <c r="B9" s="59" t="s">
        <v>60</v>
      </c>
      <c r="C9" s="60">
        <v>8</v>
      </c>
      <c r="D9" s="60">
        <v>12</v>
      </c>
      <c r="E9" s="8">
        <f t="shared" si="0"/>
        <v>20</v>
      </c>
      <c r="F9" s="20">
        <v>-1</v>
      </c>
      <c r="G9" s="62" t="s">
        <v>19</v>
      </c>
      <c r="H9" s="48">
        <f t="shared" si="1"/>
        <v>8</v>
      </c>
      <c r="I9" s="48">
        <f>D9-1</f>
        <v>11</v>
      </c>
      <c r="J9" s="58">
        <f t="shared" si="3"/>
        <v>19</v>
      </c>
      <c r="K9" s="48">
        <f>3+1-1</f>
        <v>3</v>
      </c>
      <c r="L9" s="48">
        <v>7</v>
      </c>
      <c r="M9" s="48">
        <f>12-5</f>
        <v>7</v>
      </c>
      <c r="N9" s="48">
        <v>2</v>
      </c>
      <c r="O9" s="64">
        <f t="shared" si="4"/>
        <v>19</v>
      </c>
      <c r="P9" s="26">
        <f t="shared" si="5"/>
        <v>0</v>
      </c>
    </row>
    <row r="10" spans="1:16" ht="19.5" customHeight="1">
      <c r="A10" s="58">
        <v>5</v>
      </c>
      <c r="B10" s="59" t="s">
        <v>61</v>
      </c>
      <c r="C10" s="60">
        <v>3</v>
      </c>
      <c r="D10" s="60">
        <v>0</v>
      </c>
      <c r="E10" s="8">
        <f t="shared" si="0"/>
        <v>3</v>
      </c>
      <c r="F10" s="20"/>
      <c r="G10" s="62"/>
      <c r="H10" s="48">
        <f t="shared" si="1"/>
        <v>3</v>
      </c>
      <c r="I10" s="48">
        <f t="shared" si="2"/>
        <v>0</v>
      </c>
      <c r="J10" s="58">
        <f t="shared" si="3"/>
        <v>3</v>
      </c>
      <c r="K10" s="48"/>
      <c r="L10" s="48">
        <f>6-3-2</f>
        <v>1</v>
      </c>
      <c r="M10" s="48">
        <f>6-5</f>
        <v>1</v>
      </c>
      <c r="N10" s="48">
        <f>2-1</f>
        <v>1</v>
      </c>
      <c r="O10" s="64">
        <f t="shared" si="4"/>
        <v>3</v>
      </c>
      <c r="P10" s="26">
        <f t="shared" si="5"/>
        <v>0</v>
      </c>
    </row>
    <row r="11" spans="1:16" ht="19.5" customHeight="1">
      <c r="A11" s="58">
        <v>6</v>
      </c>
      <c r="B11" s="59" t="s">
        <v>62</v>
      </c>
      <c r="C11" s="60">
        <v>1</v>
      </c>
      <c r="D11" s="60">
        <v>0</v>
      </c>
      <c r="E11" s="8">
        <f t="shared" si="0"/>
        <v>1</v>
      </c>
      <c r="F11" s="20"/>
      <c r="G11" s="62"/>
      <c r="H11" s="48">
        <f t="shared" si="1"/>
        <v>1</v>
      </c>
      <c r="I11" s="48">
        <f t="shared" si="2"/>
        <v>0</v>
      </c>
      <c r="J11" s="58">
        <f t="shared" si="3"/>
        <v>1</v>
      </c>
      <c r="K11" s="48"/>
      <c r="L11" s="48">
        <v>1</v>
      </c>
      <c r="M11" s="48"/>
      <c r="N11" s="48"/>
      <c r="O11" s="64">
        <f t="shared" si="4"/>
        <v>1</v>
      </c>
      <c r="P11" s="26">
        <f t="shared" si="5"/>
        <v>0</v>
      </c>
    </row>
    <row r="12" spans="1:16" ht="19.5" customHeight="1">
      <c r="A12" s="58">
        <v>7</v>
      </c>
      <c r="B12" s="59" t="s">
        <v>63</v>
      </c>
      <c r="C12" s="60">
        <v>1</v>
      </c>
      <c r="D12" s="60">
        <v>0</v>
      </c>
      <c r="E12" s="8">
        <f t="shared" si="0"/>
        <v>1</v>
      </c>
      <c r="F12" s="20">
        <v>-1</v>
      </c>
      <c r="G12" s="62" t="s">
        <v>27</v>
      </c>
      <c r="H12" s="48">
        <f>C12-1</f>
        <v>0</v>
      </c>
      <c r="I12" s="48">
        <f t="shared" si="2"/>
        <v>0</v>
      </c>
      <c r="J12" s="58">
        <f t="shared" si="3"/>
        <v>0</v>
      </c>
      <c r="K12" s="48"/>
      <c r="L12" s="48"/>
      <c r="M12" s="48"/>
      <c r="N12" s="48"/>
      <c r="O12" s="64">
        <f t="shared" si="4"/>
        <v>0</v>
      </c>
      <c r="P12" s="26">
        <f t="shared" si="5"/>
        <v>0</v>
      </c>
    </row>
    <row r="13" spans="1:16" ht="19.5" customHeight="1">
      <c r="A13" s="58">
        <v>8</v>
      </c>
      <c r="B13" s="59" t="s">
        <v>40</v>
      </c>
      <c r="C13" s="48">
        <v>0</v>
      </c>
      <c r="D13" s="60">
        <v>1</v>
      </c>
      <c r="E13" s="8">
        <f t="shared" si="0"/>
        <v>1</v>
      </c>
      <c r="F13" s="20"/>
      <c r="G13" s="62"/>
      <c r="H13" s="48">
        <f t="shared" si="1"/>
        <v>0</v>
      </c>
      <c r="I13" s="48">
        <f t="shared" si="2"/>
        <v>1</v>
      </c>
      <c r="J13" s="58">
        <f t="shared" si="3"/>
        <v>1</v>
      </c>
      <c r="K13" s="48">
        <v>1</v>
      </c>
      <c r="L13" s="48"/>
      <c r="M13" s="48"/>
      <c r="N13" s="48"/>
      <c r="O13" s="64">
        <f t="shared" si="4"/>
        <v>1</v>
      </c>
      <c r="P13" s="26">
        <f t="shared" si="5"/>
        <v>0</v>
      </c>
    </row>
    <row r="14" spans="1:16" ht="19.5" customHeight="1">
      <c r="A14" s="58">
        <v>9</v>
      </c>
      <c r="B14" s="59" t="s">
        <v>14</v>
      </c>
      <c r="C14" s="48">
        <v>0</v>
      </c>
      <c r="D14" s="60">
        <v>1</v>
      </c>
      <c r="E14" s="8">
        <f t="shared" si="0"/>
        <v>1</v>
      </c>
      <c r="F14" s="20"/>
      <c r="G14" s="62"/>
      <c r="H14" s="48">
        <f t="shared" si="1"/>
        <v>0</v>
      </c>
      <c r="I14" s="48">
        <f t="shared" si="2"/>
        <v>1</v>
      </c>
      <c r="J14" s="58">
        <f t="shared" si="3"/>
        <v>1</v>
      </c>
      <c r="K14" s="48">
        <f>2-1</f>
        <v>1</v>
      </c>
      <c r="L14" s="48"/>
      <c r="M14" s="48"/>
      <c r="N14" s="48"/>
      <c r="O14" s="64">
        <f t="shared" si="4"/>
        <v>1</v>
      </c>
      <c r="P14" s="26">
        <f t="shared" si="5"/>
        <v>0</v>
      </c>
    </row>
    <row r="15" spans="1:16" ht="19.5" customHeight="1">
      <c r="A15" s="58">
        <v>10</v>
      </c>
      <c r="B15" s="59" t="s">
        <v>15</v>
      </c>
      <c r="C15" s="48">
        <v>0</v>
      </c>
      <c r="D15" s="60">
        <v>1</v>
      </c>
      <c r="E15" s="8">
        <f t="shared" si="0"/>
        <v>1</v>
      </c>
      <c r="F15" s="20"/>
      <c r="G15" s="62"/>
      <c r="H15" s="48">
        <f t="shared" si="1"/>
        <v>0</v>
      </c>
      <c r="I15" s="48">
        <f t="shared" si="2"/>
        <v>1</v>
      </c>
      <c r="J15" s="58">
        <f t="shared" si="3"/>
        <v>1</v>
      </c>
      <c r="K15" s="48">
        <v>1</v>
      </c>
      <c r="L15" s="48"/>
      <c r="M15" s="48"/>
      <c r="N15" s="48"/>
      <c r="O15" s="64">
        <f t="shared" si="4"/>
        <v>1</v>
      </c>
      <c r="P15" s="26">
        <f t="shared" si="5"/>
        <v>0</v>
      </c>
    </row>
    <row r="16" spans="1:16" ht="19.5" customHeight="1">
      <c r="A16" s="58">
        <v>11</v>
      </c>
      <c r="B16" s="59" t="s">
        <v>41</v>
      </c>
      <c r="C16" s="60">
        <v>1</v>
      </c>
      <c r="D16" s="60">
        <v>0</v>
      </c>
      <c r="E16" s="8">
        <f t="shared" si="0"/>
        <v>1</v>
      </c>
      <c r="F16" s="20"/>
      <c r="G16" s="62"/>
      <c r="H16" s="48">
        <f t="shared" si="1"/>
        <v>1</v>
      </c>
      <c r="I16" s="48">
        <f t="shared" si="2"/>
        <v>0</v>
      </c>
      <c r="J16" s="58">
        <f t="shared" si="3"/>
        <v>1</v>
      </c>
      <c r="K16" s="48">
        <v>1</v>
      </c>
      <c r="L16" s="48"/>
      <c r="M16" s="48"/>
      <c r="N16" s="48"/>
      <c r="O16" s="64">
        <f t="shared" si="4"/>
        <v>1</v>
      </c>
      <c r="P16" s="26">
        <f t="shared" si="5"/>
        <v>0</v>
      </c>
    </row>
    <row r="17" spans="1:16" ht="19.5" customHeight="1">
      <c r="A17" s="58">
        <v>12</v>
      </c>
      <c r="B17" s="59" t="s">
        <v>42</v>
      </c>
      <c r="C17" s="48">
        <v>0</v>
      </c>
      <c r="D17" s="60">
        <v>1</v>
      </c>
      <c r="E17" s="8">
        <f t="shared" si="0"/>
        <v>1</v>
      </c>
      <c r="F17" s="20"/>
      <c r="G17" s="62"/>
      <c r="H17" s="48">
        <f t="shared" si="1"/>
        <v>0</v>
      </c>
      <c r="I17" s="48">
        <f t="shared" si="2"/>
        <v>1</v>
      </c>
      <c r="J17" s="58">
        <f t="shared" si="3"/>
        <v>1</v>
      </c>
      <c r="K17" s="48">
        <v>1</v>
      </c>
      <c r="L17" s="48"/>
      <c r="M17" s="48"/>
      <c r="N17" s="48"/>
      <c r="O17" s="64">
        <f t="shared" si="4"/>
        <v>1</v>
      </c>
      <c r="P17" s="26">
        <f t="shared" si="5"/>
        <v>0</v>
      </c>
    </row>
    <row r="18" spans="1:16" ht="19.5" customHeight="1">
      <c r="A18" s="58">
        <v>13</v>
      </c>
      <c r="B18" s="59" t="s">
        <v>64</v>
      </c>
      <c r="C18" s="60">
        <v>1</v>
      </c>
      <c r="D18" s="60">
        <v>0</v>
      </c>
      <c r="E18" s="8">
        <f t="shared" si="0"/>
        <v>1</v>
      </c>
      <c r="F18" s="20"/>
      <c r="G18" s="62"/>
      <c r="H18" s="48">
        <f t="shared" si="1"/>
        <v>1</v>
      </c>
      <c r="I18" s="48">
        <f t="shared" si="2"/>
        <v>0</v>
      </c>
      <c r="J18" s="58">
        <f t="shared" si="3"/>
        <v>1</v>
      </c>
      <c r="K18" s="48">
        <v>1</v>
      </c>
      <c r="L18" s="48"/>
      <c r="M18" s="48"/>
      <c r="N18" s="48"/>
      <c r="O18" s="64">
        <f t="shared" si="4"/>
        <v>1</v>
      </c>
      <c r="P18" s="26">
        <f t="shared" si="5"/>
        <v>0</v>
      </c>
    </row>
    <row r="19" spans="1:16" ht="19.5" customHeight="1">
      <c r="A19" s="58">
        <v>14</v>
      </c>
      <c r="B19" s="59" t="s">
        <v>52</v>
      </c>
      <c r="C19" s="60">
        <v>1</v>
      </c>
      <c r="D19" s="60">
        <v>0</v>
      </c>
      <c r="E19" s="8">
        <f t="shared" si="0"/>
        <v>1</v>
      </c>
      <c r="F19" s="20"/>
      <c r="G19" s="62"/>
      <c r="H19" s="48">
        <f t="shared" si="1"/>
        <v>1</v>
      </c>
      <c r="I19" s="48">
        <f t="shared" si="2"/>
        <v>0</v>
      </c>
      <c r="J19" s="58">
        <f t="shared" si="3"/>
        <v>1</v>
      </c>
      <c r="K19" s="48">
        <v>1</v>
      </c>
      <c r="L19" s="48"/>
      <c r="M19" s="48"/>
      <c r="N19" s="48"/>
      <c r="O19" s="64">
        <f t="shared" si="4"/>
        <v>1</v>
      </c>
      <c r="P19" s="26">
        <f t="shared" si="5"/>
        <v>0</v>
      </c>
    </row>
    <row r="20" spans="1:16" ht="19.5" customHeight="1">
      <c r="A20" s="58">
        <v>15</v>
      </c>
      <c r="B20" s="59" t="s">
        <v>53</v>
      </c>
      <c r="C20" s="60">
        <v>1</v>
      </c>
      <c r="D20" s="60">
        <v>0</v>
      </c>
      <c r="E20" s="8">
        <f t="shared" si="0"/>
        <v>1</v>
      </c>
      <c r="F20" s="20"/>
      <c r="G20" s="62"/>
      <c r="H20" s="48">
        <f t="shared" si="1"/>
        <v>1</v>
      </c>
      <c r="I20" s="48">
        <f t="shared" si="2"/>
        <v>0</v>
      </c>
      <c r="J20" s="58">
        <f t="shared" si="3"/>
        <v>1</v>
      </c>
      <c r="K20" s="48"/>
      <c r="L20" s="48"/>
      <c r="M20" s="48">
        <f>2-1</f>
        <v>1</v>
      </c>
      <c r="N20" s="48"/>
      <c r="O20" s="64">
        <f t="shared" si="4"/>
        <v>1</v>
      </c>
      <c r="P20" s="26">
        <f t="shared" si="5"/>
        <v>0</v>
      </c>
    </row>
    <row r="21" spans="1:16" ht="19.5" customHeight="1">
      <c r="A21" s="58">
        <v>16</v>
      </c>
      <c r="B21" s="59" t="s">
        <v>65</v>
      </c>
      <c r="C21" s="60">
        <v>1</v>
      </c>
      <c r="D21" s="48">
        <v>0</v>
      </c>
      <c r="E21" s="8">
        <f t="shared" si="0"/>
        <v>1</v>
      </c>
      <c r="F21" s="20"/>
      <c r="G21" s="62"/>
      <c r="H21" s="48">
        <f t="shared" si="1"/>
        <v>1</v>
      </c>
      <c r="I21" s="48">
        <f t="shared" si="2"/>
        <v>0</v>
      </c>
      <c r="J21" s="58">
        <f t="shared" si="3"/>
        <v>1</v>
      </c>
      <c r="K21" s="48">
        <v>1</v>
      </c>
      <c r="L21" s="48"/>
      <c r="M21" s="48"/>
      <c r="N21" s="48"/>
      <c r="O21" s="64">
        <f t="shared" si="4"/>
        <v>1</v>
      </c>
      <c r="P21" s="26">
        <f t="shared" si="5"/>
        <v>0</v>
      </c>
    </row>
    <row r="22" spans="1:16" ht="19.5" customHeight="1">
      <c r="A22" s="58">
        <v>17</v>
      </c>
      <c r="B22" s="59" t="s">
        <v>106</v>
      </c>
      <c r="C22" s="60">
        <v>4</v>
      </c>
      <c r="D22" s="60">
        <v>0</v>
      </c>
      <c r="E22" s="8">
        <f t="shared" si="0"/>
        <v>4</v>
      </c>
      <c r="F22" s="20"/>
      <c r="G22" s="62"/>
      <c r="H22" s="48">
        <f t="shared" si="1"/>
        <v>4</v>
      </c>
      <c r="I22" s="48">
        <f t="shared" si="2"/>
        <v>0</v>
      </c>
      <c r="J22" s="58">
        <f t="shared" si="3"/>
        <v>4</v>
      </c>
      <c r="K22" s="48">
        <v>2</v>
      </c>
      <c r="L22" s="48">
        <f>2-1</f>
        <v>1</v>
      </c>
      <c r="M22" s="48">
        <f>2-1</f>
        <v>1</v>
      </c>
      <c r="N22" s="48"/>
      <c r="O22" s="64">
        <f t="shared" si="4"/>
        <v>4</v>
      </c>
      <c r="P22" s="26">
        <f t="shared" si="5"/>
        <v>0</v>
      </c>
    </row>
    <row r="23" spans="1:16" ht="19.5" customHeight="1">
      <c r="A23" s="58">
        <v>18</v>
      </c>
      <c r="B23" s="59" t="s">
        <v>66</v>
      </c>
      <c r="C23" s="48">
        <v>0</v>
      </c>
      <c r="D23" s="60">
        <v>3</v>
      </c>
      <c r="E23" s="8">
        <f t="shared" si="0"/>
        <v>3</v>
      </c>
      <c r="F23" s="20"/>
      <c r="G23" s="62"/>
      <c r="H23" s="48">
        <f t="shared" si="1"/>
        <v>0</v>
      </c>
      <c r="I23" s="48">
        <f t="shared" si="2"/>
        <v>3</v>
      </c>
      <c r="J23" s="58">
        <f t="shared" si="3"/>
        <v>3</v>
      </c>
      <c r="K23" s="48"/>
      <c r="L23" s="48">
        <v>3</v>
      </c>
      <c r="M23" s="48"/>
      <c r="N23" s="48"/>
      <c r="O23" s="64">
        <f t="shared" si="4"/>
        <v>3</v>
      </c>
      <c r="P23" s="26">
        <f t="shared" si="5"/>
        <v>0</v>
      </c>
    </row>
    <row r="24" spans="1:16" ht="19.5" customHeight="1">
      <c r="A24" s="58">
        <v>19</v>
      </c>
      <c r="B24" s="59" t="s">
        <v>113</v>
      </c>
      <c r="C24" s="48"/>
      <c r="D24" s="60">
        <v>1</v>
      </c>
      <c r="E24" s="8">
        <f t="shared" si="0"/>
        <v>1</v>
      </c>
      <c r="F24" s="20"/>
      <c r="G24" s="62"/>
      <c r="H24" s="48">
        <f t="shared" si="1"/>
        <v>0</v>
      </c>
      <c r="I24" s="48">
        <f t="shared" si="2"/>
        <v>1</v>
      </c>
      <c r="J24" s="58">
        <f t="shared" si="3"/>
        <v>1</v>
      </c>
      <c r="K24" s="48">
        <v>1</v>
      </c>
      <c r="L24" s="48"/>
      <c r="M24" s="48"/>
      <c r="N24" s="48"/>
      <c r="O24" s="64">
        <f t="shared" si="4"/>
        <v>1</v>
      </c>
      <c r="P24" s="26">
        <f t="shared" si="5"/>
        <v>0</v>
      </c>
    </row>
    <row r="25" spans="1:16" s="67" customFormat="1" ht="19.5" customHeight="1">
      <c r="A25" s="49"/>
      <c r="B25" s="65" t="s">
        <v>24</v>
      </c>
      <c r="C25" s="66">
        <f>SUM(C6:C24)</f>
        <v>26</v>
      </c>
      <c r="D25" s="66">
        <f aca="true" t="shared" si="6" ref="D25:P25">SUM(D6:D24)</f>
        <v>28</v>
      </c>
      <c r="E25" s="66">
        <f t="shared" si="6"/>
        <v>54</v>
      </c>
      <c r="F25" s="40">
        <f t="shared" si="6"/>
        <v>-2</v>
      </c>
      <c r="G25" s="41">
        <f t="shared" si="6"/>
        <v>0</v>
      </c>
      <c r="H25" s="66">
        <f t="shared" si="6"/>
        <v>25</v>
      </c>
      <c r="I25" s="66">
        <f t="shared" si="6"/>
        <v>27</v>
      </c>
      <c r="J25" s="66">
        <f t="shared" si="6"/>
        <v>52</v>
      </c>
      <c r="K25" s="66">
        <f t="shared" si="6"/>
        <v>16</v>
      </c>
      <c r="L25" s="66">
        <f t="shared" si="6"/>
        <v>17</v>
      </c>
      <c r="M25" s="66">
        <f t="shared" si="6"/>
        <v>14</v>
      </c>
      <c r="N25" s="66">
        <f t="shared" si="6"/>
        <v>5</v>
      </c>
      <c r="O25" s="66">
        <f t="shared" si="6"/>
        <v>52</v>
      </c>
      <c r="P25" s="66">
        <f t="shared" si="6"/>
        <v>0</v>
      </c>
    </row>
    <row r="26" spans="1:14" ht="17.25" customHeight="1">
      <c r="A26" s="105" t="str">
        <f ca="1">CELL("Filename")</f>
        <v>H:\FC-09-10 hum 140909\[All Final HQ 090809.xls]FA&amp;CCA(A&amp;E)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</row>
    <row r="27" spans="1:16" s="30" customFormat="1" ht="17.25" customHeight="1">
      <c r="A27" s="68" t="s">
        <v>25</v>
      </c>
      <c r="B27" s="82" t="s">
        <v>67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5"/>
      <c r="P27" s="5"/>
    </row>
    <row r="28" spans="1:16" s="30" customFormat="1" ht="34.5" customHeight="1">
      <c r="A28" s="3" t="s">
        <v>19</v>
      </c>
      <c r="B28" s="91" t="s">
        <v>152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5"/>
      <c r="P28" s="5"/>
    </row>
    <row r="29" spans="1:16" s="30" customFormat="1" ht="34.5" customHeight="1">
      <c r="A29" s="5" t="s">
        <v>27</v>
      </c>
      <c r="B29" s="91" t="s">
        <v>170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5"/>
      <c r="P29" s="5"/>
    </row>
    <row r="30" spans="1:14" ht="15.75" customHeight="1">
      <c r="A30" s="5"/>
      <c r="B30" s="30"/>
      <c r="C30" s="30"/>
      <c r="D30" s="30"/>
      <c r="E30" s="30"/>
      <c r="F30" s="30"/>
      <c r="G30" s="30"/>
      <c r="H30" s="30"/>
      <c r="I30" s="104" t="s">
        <v>235</v>
      </c>
      <c r="J30" s="104"/>
      <c r="K30" s="104"/>
      <c r="L30" s="104"/>
      <c r="M30" s="30"/>
      <c r="N30" s="30"/>
    </row>
    <row r="31" spans="2:14" ht="12.75">
      <c r="B31" s="30"/>
      <c r="C31" s="30"/>
      <c r="D31" s="30"/>
      <c r="E31" s="30"/>
      <c r="F31" s="30"/>
      <c r="G31" s="30"/>
      <c r="H31" s="30"/>
      <c r="I31" s="104" t="s">
        <v>118</v>
      </c>
      <c r="J31" s="104"/>
      <c r="K31" s="104"/>
      <c r="L31" s="104"/>
      <c r="M31" s="30"/>
      <c r="N31" s="30"/>
    </row>
    <row r="33" spans="4:8" ht="12.75">
      <c r="D33" s="57" t="s">
        <v>119</v>
      </c>
      <c r="F33" s="115"/>
      <c r="G33" s="115"/>
      <c r="H33" s="115"/>
    </row>
    <row r="34" ht="18" customHeight="1"/>
    <row r="35" spans="8:11" ht="20.25" customHeight="1">
      <c r="H35" s="81" t="s">
        <v>46</v>
      </c>
      <c r="I35" s="26"/>
      <c r="J35" s="26"/>
      <c r="K35" s="26"/>
    </row>
  </sheetData>
  <sheetProtection/>
  <mergeCells count="20">
    <mergeCell ref="I30:L30"/>
    <mergeCell ref="I31:L31"/>
    <mergeCell ref="F33:H33"/>
    <mergeCell ref="B27:N27"/>
    <mergeCell ref="B29:N29"/>
    <mergeCell ref="B28:N28"/>
    <mergeCell ref="Q3:S3"/>
    <mergeCell ref="K4:K5"/>
    <mergeCell ref="L4:L5"/>
    <mergeCell ref="M4:M5"/>
    <mergeCell ref="N4:N5"/>
    <mergeCell ref="A26:N26"/>
    <mergeCell ref="F3:G5"/>
    <mergeCell ref="A1:N1"/>
    <mergeCell ref="A3:A5"/>
    <mergeCell ref="B3:B5"/>
    <mergeCell ref="C3:E4"/>
    <mergeCell ref="H3:J4"/>
    <mergeCell ref="K3:N3"/>
    <mergeCell ref="A2:N2"/>
  </mergeCells>
  <printOptions/>
  <pageMargins left="0.13" right="0.18" top="0.51" bottom="0.37" header="0.26" footer="0.21"/>
  <pageSetup horizontalDpi="180" verticalDpi="18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"/>
  <sheetViews>
    <sheetView showZeros="0" view="pageBreakPreview" zoomScale="75" zoomScaleSheetLayoutView="75" zoomScalePageLayoutView="0" workbookViewId="0" topLeftCell="A1">
      <selection activeCell="M1" sqref="M1:Q16384"/>
    </sheetView>
  </sheetViews>
  <sheetFormatPr defaultColWidth="9.140625" defaultRowHeight="12.75"/>
  <cols>
    <col min="1" max="1" width="7.28125" style="19" customWidth="1"/>
    <col min="2" max="2" width="17.7109375" style="18" customWidth="1"/>
    <col min="3" max="5" width="16.140625" style="19" customWidth="1"/>
    <col min="6" max="7" width="6.421875" style="21" customWidth="1"/>
    <col min="8" max="8" width="18.57421875" style="21" customWidth="1"/>
    <col min="9" max="9" width="10.421875" style="21" customWidth="1"/>
    <col min="10" max="10" width="12.7109375" style="21" customWidth="1"/>
    <col min="11" max="11" width="10.421875" style="21" customWidth="1"/>
    <col min="12" max="12" width="9.421875" style="21" customWidth="1"/>
    <col min="13" max="16384" width="9.140625" style="19" customWidth="1"/>
  </cols>
  <sheetData>
    <row r="1" spans="1:8" ht="17.25" customHeight="1">
      <c r="A1" s="93" t="s">
        <v>249</v>
      </c>
      <c r="B1" s="93"/>
      <c r="C1" s="93"/>
      <c r="D1" s="93"/>
      <c r="E1" s="93"/>
      <c r="F1" s="93"/>
      <c r="G1" s="93"/>
      <c r="H1" s="93"/>
    </row>
    <row r="2" spans="1:12" ht="36" customHeight="1">
      <c r="A2" s="93" t="s">
        <v>147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33" customHeight="1">
      <c r="A3" s="96" t="s">
        <v>32</v>
      </c>
      <c r="B3" s="96" t="s">
        <v>33</v>
      </c>
      <c r="C3" s="96" t="s">
        <v>161</v>
      </c>
      <c r="D3" s="96"/>
      <c r="E3" s="96"/>
      <c r="F3" s="96" t="s">
        <v>34</v>
      </c>
      <c r="G3" s="96"/>
      <c r="H3" s="96" t="s">
        <v>133</v>
      </c>
      <c r="I3" s="83" t="s">
        <v>82</v>
      </c>
      <c r="J3" s="83"/>
      <c r="K3" s="83"/>
      <c r="L3" s="83"/>
    </row>
    <row r="4" spans="1:12" ht="33" customHeight="1">
      <c r="A4" s="96"/>
      <c r="B4" s="96"/>
      <c r="C4" s="1" t="s">
        <v>145</v>
      </c>
      <c r="D4" s="1" t="s">
        <v>146</v>
      </c>
      <c r="E4" s="1" t="s">
        <v>7</v>
      </c>
      <c r="F4" s="96"/>
      <c r="G4" s="96"/>
      <c r="H4" s="96"/>
      <c r="I4" s="1" t="s">
        <v>188</v>
      </c>
      <c r="J4" s="1" t="s">
        <v>145</v>
      </c>
      <c r="K4" s="50" t="s">
        <v>189</v>
      </c>
      <c r="L4" s="46" t="s">
        <v>105</v>
      </c>
    </row>
    <row r="5" spans="1:12" ht="24" customHeight="1">
      <c r="A5" s="8">
        <v>1</v>
      </c>
      <c r="B5" s="37" t="s">
        <v>35</v>
      </c>
      <c r="C5" s="1">
        <v>1</v>
      </c>
      <c r="D5" s="1"/>
      <c r="E5" s="8">
        <f>SUM(C5:D5)</f>
        <v>1</v>
      </c>
      <c r="F5" s="1"/>
      <c r="G5" s="1"/>
      <c r="H5" s="8">
        <f>E5+F5</f>
        <v>1</v>
      </c>
      <c r="I5" s="8">
        <v>1</v>
      </c>
      <c r="J5" s="8"/>
      <c r="K5" s="1"/>
      <c r="L5" s="20"/>
    </row>
    <row r="6" spans="1:12" ht="24" customHeight="1">
      <c r="A6" s="8">
        <v>2</v>
      </c>
      <c r="B6" s="37" t="s">
        <v>37</v>
      </c>
      <c r="C6" s="1">
        <v>1</v>
      </c>
      <c r="D6" s="1">
        <v>2</v>
      </c>
      <c r="E6" s="8">
        <f aca="true" t="shared" si="0" ref="E6:E14">SUM(C6:D6)</f>
        <v>3</v>
      </c>
      <c r="F6" s="1">
        <v>1</v>
      </c>
      <c r="G6" s="1" t="s">
        <v>107</v>
      </c>
      <c r="H6" s="8">
        <f aca="true" t="shared" si="1" ref="H6:H14">E6+F6</f>
        <v>4</v>
      </c>
      <c r="I6" s="8"/>
      <c r="J6" s="8">
        <v>1</v>
      </c>
      <c r="K6" s="1">
        <v>1</v>
      </c>
      <c r="L6" s="20">
        <v>1</v>
      </c>
    </row>
    <row r="7" spans="1:12" ht="24" customHeight="1">
      <c r="A7" s="8">
        <v>3</v>
      </c>
      <c r="B7" s="37" t="s">
        <v>112</v>
      </c>
      <c r="C7" s="1">
        <v>1</v>
      </c>
      <c r="D7" s="1"/>
      <c r="E7" s="8">
        <f t="shared" si="0"/>
        <v>1</v>
      </c>
      <c r="F7" s="1"/>
      <c r="G7" s="1"/>
      <c r="H7" s="8">
        <f t="shared" si="1"/>
        <v>1</v>
      </c>
      <c r="I7" s="8"/>
      <c r="J7" s="8"/>
      <c r="K7" s="1">
        <v>1</v>
      </c>
      <c r="L7" s="20"/>
    </row>
    <row r="8" spans="1:12" ht="24" customHeight="1">
      <c r="A8" s="8">
        <v>4</v>
      </c>
      <c r="B8" s="37" t="s">
        <v>38</v>
      </c>
      <c r="C8" s="1">
        <v>3</v>
      </c>
      <c r="D8" s="1">
        <v>6</v>
      </c>
      <c r="E8" s="8">
        <f t="shared" si="0"/>
        <v>9</v>
      </c>
      <c r="F8" s="1">
        <v>-1</v>
      </c>
      <c r="G8" s="1" t="s">
        <v>107</v>
      </c>
      <c r="H8" s="8">
        <f t="shared" si="1"/>
        <v>8</v>
      </c>
      <c r="I8" s="8"/>
      <c r="J8" s="8">
        <v>2</v>
      </c>
      <c r="K8" s="1"/>
      <c r="L8" s="20">
        <v>6</v>
      </c>
    </row>
    <row r="9" spans="1:12" ht="24" customHeight="1">
      <c r="A9" s="8">
        <v>5</v>
      </c>
      <c r="B9" s="37" t="s">
        <v>39</v>
      </c>
      <c r="C9" s="1"/>
      <c r="D9" s="1">
        <v>5</v>
      </c>
      <c r="E9" s="8">
        <f t="shared" si="0"/>
        <v>5</v>
      </c>
      <c r="F9" s="1"/>
      <c r="G9" s="1"/>
      <c r="H9" s="8">
        <f t="shared" si="1"/>
        <v>5</v>
      </c>
      <c r="I9" s="8"/>
      <c r="J9" s="8"/>
      <c r="K9" s="1">
        <v>1</v>
      </c>
      <c r="L9" s="20">
        <v>4</v>
      </c>
    </row>
    <row r="10" spans="1:12" ht="24" customHeight="1">
      <c r="A10" s="8">
        <v>6</v>
      </c>
      <c r="B10" s="37" t="s">
        <v>28</v>
      </c>
      <c r="C10" s="1">
        <v>0</v>
      </c>
      <c r="D10" s="1">
        <v>1</v>
      </c>
      <c r="E10" s="8">
        <f t="shared" si="0"/>
        <v>1</v>
      </c>
      <c r="F10" s="1"/>
      <c r="G10" s="1"/>
      <c r="H10" s="8">
        <f t="shared" si="1"/>
        <v>1</v>
      </c>
      <c r="I10" s="8"/>
      <c r="J10" s="8"/>
      <c r="K10" s="1"/>
      <c r="L10" s="20">
        <v>1</v>
      </c>
    </row>
    <row r="11" spans="1:12" ht="24" customHeight="1">
      <c r="A11" s="8">
        <v>7</v>
      </c>
      <c r="B11" s="37" t="s">
        <v>13</v>
      </c>
      <c r="C11" s="1">
        <v>0</v>
      </c>
      <c r="D11" s="1">
        <v>1</v>
      </c>
      <c r="E11" s="8">
        <f t="shared" si="0"/>
        <v>1</v>
      </c>
      <c r="F11" s="1"/>
      <c r="G11" s="1"/>
      <c r="H11" s="8">
        <f t="shared" si="1"/>
        <v>1</v>
      </c>
      <c r="I11" s="8"/>
      <c r="J11" s="8"/>
      <c r="K11" s="1"/>
      <c r="L11" s="20">
        <v>1</v>
      </c>
    </row>
    <row r="12" spans="1:12" ht="24" customHeight="1">
      <c r="A12" s="8">
        <v>8</v>
      </c>
      <c r="B12" s="37" t="s">
        <v>41</v>
      </c>
      <c r="C12" s="1">
        <v>1</v>
      </c>
      <c r="D12" s="1"/>
      <c r="E12" s="8">
        <f t="shared" si="0"/>
        <v>1</v>
      </c>
      <c r="F12" s="1"/>
      <c r="G12" s="1"/>
      <c r="H12" s="8">
        <f t="shared" si="1"/>
        <v>1</v>
      </c>
      <c r="I12" s="8">
        <v>1</v>
      </c>
      <c r="J12" s="8"/>
      <c r="K12" s="1"/>
      <c r="L12" s="20"/>
    </row>
    <row r="13" spans="1:12" ht="24" customHeight="1">
      <c r="A13" s="8">
        <v>9</v>
      </c>
      <c r="B13" s="37" t="s">
        <v>52</v>
      </c>
      <c r="C13" s="1">
        <v>1</v>
      </c>
      <c r="D13" s="1"/>
      <c r="E13" s="8">
        <f t="shared" si="0"/>
        <v>1</v>
      </c>
      <c r="F13" s="1"/>
      <c r="G13" s="1"/>
      <c r="H13" s="8">
        <f t="shared" si="1"/>
        <v>1</v>
      </c>
      <c r="I13" s="8">
        <v>1</v>
      </c>
      <c r="J13" s="8"/>
      <c r="K13" s="1"/>
      <c r="L13" s="20"/>
    </row>
    <row r="14" spans="1:12" ht="24" customHeight="1">
      <c r="A14" s="8">
        <v>10</v>
      </c>
      <c r="B14" s="37" t="s">
        <v>106</v>
      </c>
      <c r="C14" s="1">
        <v>2</v>
      </c>
      <c r="D14" s="1">
        <v>1</v>
      </c>
      <c r="E14" s="8">
        <f t="shared" si="0"/>
        <v>3</v>
      </c>
      <c r="F14" s="1"/>
      <c r="G14" s="1"/>
      <c r="H14" s="8">
        <f t="shared" si="1"/>
        <v>3</v>
      </c>
      <c r="I14" s="8"/>
      <c r="J14" s="8">
        <v>1</v>
      </c>
      <c r="K14" s="1">
        <v>1</v>
      </c>
      <c r="L14" s="20">
        <v>1</v>
      </c>
    </row>
    <row r="15" spans="1:12" s="22" customFormat="1" ht="24" customHeight="1">
      <c r="A15" s="9"/>
      <c r="B15" s="28" t="s">
        <v>24</v>
      </c>
      <c r="C15" s="11">
        <f>SUM(C5:C14)</f>
        <v>10</v>
      </c>
      <c r="D15" s="11">
        <f aca="true" t="shared" si="2" ref="D15:L15">SUM(D5:D14)</f>
        <v>16</v>
      </c>
      <c r="E15" s="11">
        <f t="shared" si="2"/>
        <v>26</v>
      </c>
      <c r="F15" s="11">
        <f t="shared" si="2"/>
        <v>0</v>
      </c>
      <c r="G15" s="11">
        <f t="shared" si="2"/>
        <v>0</v>
      </c>
      <c r="H15" s="11">
        <f t="shared" si="2"/>
        <v>26</v>
      </c>
      <c r="I15" s="11">
        <f>SUM(I5:I14)</f>
        <v>3</v>
      </c>
      <c r="J15" s="11">
        <f>SUM(J5:J14)</f>
        <v>4</v>
      </c>
      <c r="K15" s="11">
        <f t="shared" si="2"/>
        <v>4</v>
      </c>
      <c r="L15" s="11">
        <f t="shared" si="2"/>
        <v>14</v>
      </c>
    </row>
    <row r="16" spans="1:12" ht="18" customHeight="1">
      <c r="A16" s="2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4" customFormat="1" ht="21.75" customHeight="1">
      <c r="A17" s="4" t="s">
        <v>43</v>
      </c>
      <c r="B17" s="91" t="s">
        <v>44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s="4" customFormat="1" ht="34.5" customHeight="1">
      <c r="A18" s="3" t="s">
        <v>107</v>
      </c>
      <c r="B18" s="91" t="s">
        <v>218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8:10" ht="12.75" customHeight="1">
      <c r="H19" s="115" t="s">
        <v>235</v>
      </c>
      <c r="I19" s="115"/>
      <c r="J19" s="115"/>
    </row>
    <row r="20" spans="8:10" ht="16.5" customHeight="1">
      <c r="H20" s="115" t="s">
        <v>118</v>
      </c>
      <c r="I20" s="115"/>
      <c r="J20" s="115"/>
    </row>
    <row r="21" ht="12.75">
      <c r="A21" s="23"/>
    </row>
    <row r="22" spans="3:8" ht="12.75">
      <c r="C22" s="115" t="s">
        <v>45</v>
      </c>
      <c r="D22" s="115"/>
      <c r="E22" s="26"/>
      <c r="F22" s="19"/>
      <c r="G22" s="19"/>
      <c r="H22" s="19"/>
    </row>
    <row r="23" spans="3:8" ht="12.75">
      <c r="C23" s="26"/>
      <c r="D23" s="26"/>
      <c r="E23" s="26"/>
      <c r="F23" s="19"/>
      <c r="G23" s="19"/>
      <c r="H23" s="19"/>
    </row>
    <row r="24" spans="3:8" ht="12.75">
      <c r="C24" s="26"/>
      <c r="D24" s="26"/>
      <c r="E24" s="26"/>
      <c r="F24" s="19"/>
      <c r="G24" s="19"/>
      <c r="H24" s="19"/>
    </row>
    <row r="25" spans="2:8" ht="12.75" customHeight="1">
      <c r="B25" s="24"/>
      <c r="E25" s="26"/>
      <c r="F25" s="19"/>
      <c r="G25" s="19"/>
      <c r="H25" s="81" t="s">
        <v>46</v>
      </c>
    </row>
    <row r="26" spans="2:8" ht="0.75" customHeight="1">
      <c r="B26" s="24"/>
      <c r="D26" s="26"/>
      <c r="E26" s="26"/>
      <c r="F26" s="19"/>
      <c r="G26" s="19"/>
      <c r="H26" s="19"/>
    </row>
    <row r="27" ht="27" customHeight="1"/>
  </sheetData>
  <sheetProtection/>
  <mergeCells count="13">
    <mergeCell ref="A1:H1"/>
    <mergeCell ref="F3:G4"/>
    <mergeCell ref="A3:A4"/>
    <mergeCell ref="A2:L2"/>
    <mergeCell ref="B3:B4"/>
    <mergeCell ref="C3:E3"/>
    <mergeCell ref="H3:H4"/>
    <mergeCell ref="I3:L3"/>
    <mergeCell ref="C22:D22"/>
    <mergeCell ref="B17:L17"/>
    <mergeCell ref="B18:L18"/>
    <mergeCell ref="H19:J19"/>
    <mergeCell ref="H20:J20"/>
  </mergeCells>
  <printOptions/>
  <pageMargins left="0.13" right="0.14" top="0.41" bottom="0.22" header="0.21" footer="0.12"/>
  <pageSetup horizontalDpi="180" verticalDpi="18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showZeros="0" view="pageBreakPreview" zoomScale="75" zoomScaleNormal="60" zoomScaleSheetLayoutView="75" zoomScalePageLayoutView="0" workbookViewId="0" topLeftCell="A1">
      <selection activeCell="Q1" sqref="Q1:U16384"/>
    </sheetView>
  </sheetViews>
  <sheetFormatPr defaultColWidth="9.140625" defaultRowHeight="12.75"/>
  <cols>
    <col min="1" max="1" width="8.140625" style="3" customWidth="1"/>
    <col min="2" max="2" width="23.7109375" style="4" customWidth="1"/>
    <col min="3" max="7" width="9.28125" style="4" customWidth="1"/>
    <col min="8" max="8" width="10.00390625" style="4" customWidth="1"/>
    <col min="9" max="12" width="7.7109375" style="4" customWidth="1"/>
    <col min="13" max="13" width="8.57421875" style="4" customWidth="1"/>
    <col min="14" max="14" width="8.8515625" style="4" customWidth="1"/>
    <col min="15" max="15" width="15.57421875" style="4" customWidth="1"/>
    <col min="16" max="16" width="9.00390625" style="4" customWidth="1"/>
    <col min="17" max="16384" width="9.140625" style="4" customWidth="1"/>
  </cols>
  <sheetData>
    <row r="1" spans="1:16" ht="18.75" customHeight="1">
      <c r="A1" s="91" t="s">
        <v>243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customHeight="1">
      <c r="A2" s="91" t="s">
        <v>134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customHeight="1">
      <c r="A3" s="91" t="s">
        <v>222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21" customHeight="1">
      <c r="A4" s="96" t="s">
        <v>47</v>
      </c>
      <c r="B4" s="96" t="s">
        <v>33</v>
      </c>
      <c r="C4" s="96" t="s">
        <v>135</v>
      </c>
      <c r="D4" s="96"/>
      <c r="E4" s="96"/>
      <c r="F4" s="96"/>
      <c r="G4" s="96" t="s">
        <v>117</v>
      </c>
      <c r="H4" s="96"/>
      <c r="I4" s="96" t="s">
        <v>136</v>
      </c>
      <c r="J4" s="96"/>
      <c r="K4" s="96"/>
      <c r="L4" s="96"/>
      <c r="M4" s="84" t="s">
        <v>221</v>
      </c>
      <c r="N4" s="84" t="s">
        <v>109</v>
      </c>
      <c r="O4" s="84" t="s">
        <v>223</v>
      </c>
      <c r="P4" s="34" t="s">
        <v>110</v>
      </c>
    </row>
    <row r="5" spans="1:16" ht="33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85"/>
      <c r="N5" s="85"/>
      <c r="O5" s="85"/>
      <c r="P5" s="84" t="s">
        <v>111</v>
      </c>
    </row>
    <row r="6" spans="1:16" ht="23.25" customHeight="1">
      <c r="A6" s="96"/>
      <c r="B6" s="96"/>
      <c r="C6" s="1" t="s">
        <v>48</v>
      </c>
      <c r="D6" s="1" t="s">
        <v>49</v>
      </c>
      <c r="E6" s="1" t="s">
        <v>50</v>
      </c>
      <c r="F6" s="1" t="s">
        <v>7</v>
      </c>
      <c r="G6" s="96"/>
      <c r="H6" s="96"/>
      <c r="I6" s="1" t="s">
        <v>120</v>
      </c>
      <c r="J6" s="1" t="s">
        <v>49</v>
      </c>
      <c r="K6" s="1" t="s">
        <v>50</v>
      </c>
      <c r="L6" s="1" t="s">
        <v>7</v>
      </c>
      <c r="M6" s="86"/>
      <c r="N6" s="86"/>
      <c r="O6" s="86"/>
      <c r="P6" s="86"/>
    </row>
    <row r="7" spans="1:16" ht="23.25" customHeight="1">
      <c r="A7" s="8">
        <v>1</v>
      </c>
      <c r="B7" s="13" t="s">
        <v>51</v>
      </c>
      <c r="C7" s="1">
        <v>1</v>
      </c>
      <c r="D7" s="1">
        <v>0</v>
      </c>
      <c r="E7" s="1">
        <v>0</v>
      </c>
      <c r="F7" s="8">
        <f>SUM(C7:E7)</f>
        <v>1</v>
      </c>
      <c r="G7" s="8"/>
      <c r="H7" s="8"/>
      <c r="I7" s="1">
        <f>C7</f>
        <v>1</v>
      </c>
      <c r="J7" s="1">
        <f>D7+G7</f>
        <v>0</v>
      </c>
      <c r="K7" s="1">
        <f>E7</f>
        <v>0</v>
      </c>
      <c r="L7" s="8">
        <f>SUM(I7:K7)</f>
        <v>1</v>
      </c>
      <c r="M7" s="1">
        <v>1</v>
      </c>
      <c r="N7" s="1"/>
      <c r="O7" s="1"/>
      <c r="P7" s="1"/>
    </row>
    <row r="8" spans="1:16" ht="23.25" customHeight="1">
      <c r="A8" s="8">
        <v>2</v>
      </c>
      <c r="B8" s="13" t="s">
        <v>36</v>
      </c>
      <c r="C8" s="1">
        <v>0</v>
      </c>
      <c r="D8" s="1">
        <v>1</v>
      </c>
      <c r="E8" s="1">
        <v>0</v>
      </c>
      <c r="F8" s="8">
        <f aca="true" t="shared" si="0" ref="F8:F15">SUM(C8:E8)</f>
        <v>1</v>
      </c>
      <c r="G8" s="8"/>
      <c r="H8" s="8"/>
      <c r="I8" s="1">
        <f aca="true" t="shared" si="1" ref="I8:I15">C8</f>
        <v>0</v>
      </c>
      <c r="J8" s="1">
        <f aca="true" t="shared" si="2" ref="J8:J15">D8+G8</f>
        <v>1</v>
      </c>
      <c r="K8" s="1">
        <f aca="true" t="shared" si="3" ref="K8:K15">E8</f>
        <v>0</v>
      </c>
      <c r="L8" s="8">
        <f aca="true" t="shared" si="4" ref="L8:L15">SUM(I8:K8)</f>
        <v>1</v>
      </c>
      <c r="M8" s="1"/>
      <c r="N8" s="1"/>
      <c r="O8" s="1"/>
      <c r="P8" s="1">
        <v>1</v>
      </c>
    </row>
    <row r="9" spans="1:16" ht="23.25" customHeight="1">
      <c r="A9" s="8">
        <v>3</v>
      </c>
      <c r="B9" s="13" t="s">
        <v>37</v>
      </c>
      <c r="C9" s="1">
        <v>1</v>
      </c>
      <c r="D9" s="1">
        <v>2</v>
      </c>
      <c r="E9" s="1">
        <v>0</v>
      </c>
      <c r="F9" s="8">
        <f t="shared" si="0"/>
        <v>3</v>
      </c>
      <c r="G9" s="8"/>
      <c r="H9" s="8"/>
      <c r="I9" s="1">
        <f t="shared" si="1"/>
        <v>1</v>
      </c>
      <c r="J9" s="1">
        <f t="shared" si="2"/>
        <v>2</v>
      </c>
      <c r="K9" s="1">
        <f t="shared" si="3"/>
        <v>0</v>
      </c>
      <c r="L9" s="8">
        <f t="shared" si="4"/>
        <v>3</v>
      </c>
      <c r="M9" s="1"/>
      <c r="N9" s="1">
        <v>1</v>
      </c>
      <c r="O9" s="1">
        <v>1</v>
      </c>
      <c r="P9" s="1">
        <v>1</v>
      </c>
    </row>
    <row r="10" spans="1:16" ht="23.25" customHeight="1">
      <c r="A10" s="8">
        <v>4</v>
      </c>
      <c r="B10" s="13" t="s">
        <v>38</v>
      </c>
      <c r="C10" s="1">
        <v>4</v>
      </c>
      <c r="D10" s="1">
        <v>7</v>
      </c>
      <c r="E10" s="1">
        <v>0</v>
      </c>
      <c r="F10" s="8">
        <f t="shared" si="0"/>
        <v>11</v>
      </c>
      <c r="G10" s="8">
        <v>-1</v>
      </c>
      <c r="H10" s="8" t="s">
        <v>11</v>
      </c>
      <c r="I10" s="1">
        <f t="shared" si="1"/>
        <v>4</v>
      </c>
      <c r="J10" s="1">
        <f t="shared" si="2"/>
        <v>6</v>
      </c>
      <c r="K10" s="1">
        <f t="shared" si="3"/>
        <v>0</v>
      </c>
      <c r="L10" s="8">
        <f t="shared" si="4"/>
        <v>10</v>
      </c>
      <c r="M10" s="1">
        <v>1</v>
      </c>
      <c r="N10" s="1">
        <v>5</v>
      </c>
      <c r="O10" s="1">
        <f>3-1</f>
        <v>2</v>
      </c>
      <c r="P10" s="1">
        <f>2</f>
        <v>2</v>
      </c>
    </row>
    <row r="11" spans="1:16" ht="23.25" customHeight="1">
      <c r="A11" s="8">
        <v>5</v>
      </c>
      <c r="B11" s="13" t="s">
        <v>39</v>
      </c>
      <c r="C11" s="1">
        <v>4</v>
      </c>
      <c r="D11" s="1">
        <v>0</v>
      </c>
      <c r="E11" s="1">
        <v>0</v>
      </c>
      <c r="F11" s="8">
        <f t="shared" si="0"/>
        <v>4</v>
      </c>
      <c r="G11" s="8">
        <v>1</v>
      </c>
      <c r="H11" s="8" t="s">
        <v>11</v>
      </c>
      <c r="I11" s="1">
        <f t="shared" si="1"/>
        <v>4</v>
      </c>
      <c r="J11" s="1">
        <f t="shared" si="2"/>
        <v>1</v>
      </c>
      <c r="K11" s="1">
        <f t="shared" si="3"/>
        <v>0</v>
      </c>
      <c r="L11" s="8">
        <f t="shared" si="4"/>
        <v>5</v>
      </c>
      <c r="M11" s="1"/>
      <c r="N11" s="1">
        <v>2</v>
      </c>
      <c r="O11" s="1">
        <f>1+1</f>
        <v>2</v>
      </c>
      <c r="P11" s="1">
        <f>1</f>
        <v>1</v>
      </c>
    </row>
    <row r="12" spans="1:16" ht="23.25" customHeight="1">
      <c r="A12" s="8">
        <v>6</v>
      </c>
      <c r="B12" s="13" t="s">
        <v>236</v>
      </c>
      <c r="C12" s="1">
        <v>0</v>
      </c>
      <c r="D12" s="1">
        <v>0</v>
      </c>
      <c r="E12" s="1">
        <v>1</v>
      </c>
      <c r="F12" s="8">
        <f t="shared" si="0"/>
        <v>1</v>
      </c>
      <c r="G12" s="8"/>
      <c r="H12" s="8"/>
      <c r="I12" s="1">
        <f t="shared" si="1"/>
        <v>0</v>
      </c>
      <c r="J12" s="1">
        <f t="shared" si="2"/>
        <v>0</v>
      </c>
      <c r="K12" s="1">
        <f t="shared" si="3"/>
        <v>1</v>
      </c>
      <c r="L12" s="8">
        <f t="shared" si="4"/>
        <v>1</v>
      </c>
      <c r="M12" s="1"/>
      <c r="N12" s="1">
        <v>1</v>
      </c>
      <c r="O12" s="1"/>
      <c r="P12" s="1"/>
    </row>
    <row r="13" spans="1:16" ht="23.25" customHeight="1">
      <c r="A13" s="8">
        <v>7</v>
      </c>
      <c r="B13" s="13" t="s">
        <v>52</v>
      </c>
      <c r="C13" s="1">
        <v>1</v>
      </c>
      <c r="D13" s="1">
        <v>0</v>
      </c>
      <c r="E13" s="1">
        <v>0</v>
      </c>
      <c r="F13" s="8">
        <f t="shared" si="0"/>
        <v>1</v>
      </c>
      <c r="G13" s="8"/>
      <c r="H13" s="8"/>
      <c r="I13" s="1">
        <f t="shared" si="1"/>
        <v>1</v>
      </c>
      <c r="J13" s="1">
        <f t="shared" si="2"/>
        <v>0</v>
      </c>
      <c r="K13" s="1">
        <f t="shared" si="3"/>
        <v>0</v>
      </c>
      <c r="L13" s="8">
        <f t="shared" si="4"/>
        <v>1</v>
      </c>
      <c r="M13" s="1">
        <v>1</v>
      </c>
      <c r="N13" s="1"/>
      <c r="O13" s="1"/>
      <c r="P13" s="1"/>
    </row>
    <row r="14" spans="1:16" ht="23.25" customHeight="1">
      <c r="A14" s="8">
        <v>8</v>
      </c>
      <c r="B14" s="13" t="s">
        <v>104</v>
      </c>
      <c r="C14" s="1">
        <v>4</v>
      </c>
      <c r="D14" s="1">
        <v>2</v>
      </c>
      <c r="E14" s="1">
        <v>0</v>
      </c>
      <c r="F14" s="8">
        <f t="shared" si="0"/>
        <v>6</v>
      </c>
      <c r="G14" s="8"/>
      <c r="H14" s="8"/>
      <c r="I14" s="1">
        <f t="shared" si="1"/>
        <v>4</v>
      </c>
      <c r="J14" s="1">
        <f t="shared" si="2"/>
        <v>2</v>
      </c>
      <c r="K14" s="1">
        <f t="shared" si="3"/>
        <v>0</v>
      </c>
      <c r="L14" s="8">
        <f t="shared" si="4"/>
        <v>6</v>
      </c>
      <c r="M14" s="1">
        <v>2</v>
      </c>
      <c r="N14" s="1">
        <v>1</v>
      </c>
      <c r="O14" s="1">
        <v>1</v>
      </c>
      <c r="P14" s="1">
        <v>2</v>
      </c>
    </row>
    <row r="15" spans="1:16" ht="23.25" customHeight="1">
      <c r="A15" s="8">
        <v>9</v>
      </c>
      <c r="B15" s="13" t="s">
        <v>55</v>
      </c>
      <c r="C15" s="1">
        <v>0</v>
      </c>
      <c r="D15" s="1">
        <v>1</v>
      </c>
      <c r="E15" s="1">
        <v>0</v>
      </c>
      <c r="F15" s="8">
        <f t="shared" si="0"/>
        <v>1</v>
      </c>
      <c r="G15" s="8"/>
      <c r="H15" s="8"/>
      <c r="I15" s="1">
        <f t="shared" si="1"/>
        <v>0</v>
      </c>
      <c r="J15" s="1">
        <f t="shared" si="2"/>
        <v>1</v>
      </c>
      <c r="K15" s="1">
        <f t="shared" si="3"/>
        <v>0</v>
      </c>
      <c r="L15" s="8">
        <f t="shared" si="4"/>
        <v>1</v>
      </c>
      <c r="M15" s="1">
        <v>1</v>
      </c>
      <c r="N15" s="1"/>
      <c r="O15" s="1"/>
      <c r="P15" s="1"/>
    </row>
    <row r="16" spans="1:16" s="12" customFormat="1" ht="23.25" customHeight="1">
      <c r="A16" s="9"/>
      <c r="B16" s="10" t="s">
        <v>24</v>
      </c>
      <c r="C16" s="11">
        <f>SUM(C7:C15)</f>
        <v>15</v>
      </c>
      <c r="D16" s="11">
        <f aca="true" t="shared" si="5" ref="D16:N16">SUM(D7:D15)</f>
        <v>13</v>
      </c>
      <c r="E16" s="11">
        <f t="shared" si="5"/>
        <v>1</v>
      </c>
      <c r="F16" s="11">
        <f t="shared" si="5"/>
        <v>29</v>
      </c>
      <c r="G16" s="11">
        <f t="shared" si="5"/>
        <v>0</v>
      </c>
      <c r="H16" s="11">
        <f t="shared" si="5"/>
        <v>0</v>
      </c>
      <c r="I16" s="11">
        <f t="shared" si="5"/>
        <v>15</v>
      </c>
      <c r="J16" s="11">
        <f t="shared" si="5"/>
        <v>13</v>
      </c>
      <c r="K16" s="11">
        <f t="shared" si="5"/>
        <v>1</v>
      </c>
      <c r="L16" s="11">
        <f t="shared" si="5"/>
        <v>29</v>
      </c>
      <c r="M16" s="11">
        <f t="shared" si="5"/>
        <v>6</v>
      </c>
      <c r="N16" s="11">
        <f t="shared" si="5"/>
        <v>10</v>
      </c>
      <c r="O16" s="11">
        <f>SUM(O7:O15)</f>
        <v>6</v>
      </c>
      <c r="P16" s="11">
        <f>SUM(P7:P15)</f>
        <v>7</v>
      </c>
    </row>
    <row r="17" spans="1:16" ht="22.5" customHeight="1">
      <c r="A17" s="3" t="s">
        <v>25</v>
      </c>
      <c r="B17" s="91" t="s">
        <v>56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28.5" customHeight="1">
      <c r="A18" s="3" t="s">
        <v>11</v>
      </c>
      <c r="B18" s="91" t="s">
        <v>162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30.75" customHeight="1">
      <c r="A19" s="3" t="s">
        <v>219</v>
      </c>
      <c r="B19" s="91" t="s">
        <v>220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30.75" customHeight="1">
      <c r="A20" s="3" t="s">
        <v>153</v>
      </c>
      <c r="B20" s="91" t="s">
        <v>237</v>
      </c>
      <c r="C20" s="91"/>
      <c r="D20" s="91"/>
      <c r="E20" s="91"/>
      <c r="F20" s="91"/>
      <c r="G20" s="91"/>
      <c r="H20" s="91"/>
      <c r="I20" s="91"/>
      <c r="J20" s="91" t="s">
        <v>235</v>
      </c>
      <c r="K20" s="91"/>
      <c r="L20" s="91"/>
      <c r="M20" s="91"/>
      <c r="N20" s="91"/>
      <c r="O20" s="91"/>
      <c r="P20" s="91"/>
    </row>
    <row r="21" spans="2:16" ht="13.5" customHeight="1">
      <c r="B21" s="7"/>
      <c r="C21" s="7"/>
      <c r="D21" s="7"/>
      <c r="E21" s="7"/>
      <c r="F21" s="7"/>
      <c r="G21" s="7"/>
      <c r="H21" s="7"/>
      <c r="I21" s="7"/>
      <c r="J21" s="95" t="s">
        <v>235</v>
      </c>
      <c r="K21" s="95"/>
      <c r="L21" s="95"/>
      <c r="M21" s="95"/>
      <c r="N21" s="95"/>
      <c r="O21" s="7"/>
      <c r="P21" s="7"/>
    </row>
    <row r="22" spans="2:16" ht="13.5" customHeight="1">
      <c r="B22" s="7"/>
      <c r="C22" s="7"/>
      <c r="D22" s="7"/>
      <c r="E22" s="7"/>
      <c r="F22" s="7"/>
      <c r="G22" s="7"/>
      <c r="H22" s="7"/>
      <c r="I22" s="7"/>
      <c r="J22" s="95" t="s">
        <v>118</v>
      </c>
      <c r="K22" s="95"/>
      <c r="L22" s="95"/>
      <c r="M22" s="95"/>
      <c r="N22" s="95"/>
      <c r="O22" s="7"/>
      <c r="P22" s="7"/>
    </row>
    <row r="23" spans="2:16" ht="22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 ht="22.5" customHeight="1">
      <c r="B24" s="7"/>
      <c r="C24" s="7"/>
      <c r="D24" s="7"/>
      <c r="E24" s="7"/>
      <c r="F24" s="95" t="s">
        <v>119</v>
      </c>
      <c r="G24" s="95"/>
      <c r="H24" s="95"/>
      <c r="I24" s="95"/>
      <c r="J24" s="7"/>
      <c r="K24" s="7"/>
      <c r="L24" s="7"/>
      <c r="M24" s="7"/>
      <c r="N24" s="7"/>
      <c r="O24" s="7"/>
      <c r="P24" s="7"/>
    </row>
    <row r="25" spans="2:16" ht="17.25" customHeight="1">
      <c r="B25" s="7"/>
      <c r="C25" s="7"/>
      <c r="D25" s="7"/>
      <c r="E25" s="7"/>
      <c r="F25" s="7"/>
      <c r="G25" s="7"/>
      <c r="H25" s="7"/>
      <c r="I25" s="7"/>
      <c r="J25" s="95" t="s">
        <v>46</v>
      </c>
      <c r="K25" s="95"/>
      <c r="L25" s="95"/>
      <c r="M25" s="95"/>
      <c r="N25" s="95"/>
      <c r="O25" s="7"/>
      <c r="P25" s="7"/>
    </row>
    <row r="26" spans="2:16" ht="22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ht="22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2:16" ht="22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22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2.5" customHeight="1">
      <c r="A30" s="4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7"/>
      <c r="N30" s="7"/>
      <c r="O30" s="7"/>
      <c r="P30" s="7"/>
    </row>
    <row r="31" spans="1:16" ht="22.5" customHeight="1">
      <c r="A31" s="4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7"/>
      <c r="N31" s="7"/>
      <c r="O31" s="7"/>
      <c r="P31" s="7"/>
    </row>
    <row r="32" spans="1:16" ht="22.5" customHeight="1">
      <c r="A32" s="4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7"/>
      <c r="N32" s="7"/>
      <c r="O32" s="7"/>
      <c r="P32" s="7"/>
    </row>
    <row r="34" spans="1:16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3"/>
      <c r="N34" s="3"/>
      <c r="O34" s="3"/>
      <c r="P34" s="3"/>
    </row>
    <row r="35" spans="1:16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3"/>
      <c r="N35" s="3"/>
      <c r="O35" s="3"/>
      <c r="P35" s="3"/>
    </row>
    <row r="38" spans="1:16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6"/>
      <c r="N38" s="6"/>
      <c r="O38" s="6"/>
      <c r="P38" s="6"/>
    </row>
    <row r="41" spans="1:16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3"/>
      <c r="N41" s="3"/>
      <c r="O41" s="3"/>
      <c r="P41" s="3"/>
    </row>
  </sheetData>
  <sheetProtection/>
  <mergeCells count="27">
    <mergeCell ref="J21:N21"/>
    <mergeCell ref="F24:I24"/>
    <mergeCell ref="A41:L41"/>
    <mergeCell ref="B31:L31"/>
    <mergeCell ref="B32:L32"/>
    <mergeCell ref="A34:L34"/>
    <mergeCell ref="A35:L35"/>
    <mergeCell ref="A38:L38"/>
    <mergeCell ref="A1:P1"/>
    <mergeCell ref="B17:P17"/>
    <mergeCell ref="B30:L30"/>
    <mergeCell ref="A4:A6"/>
    <mergeCell ref="B4:B6"/>
    <mergeCell ref="I4:L5"/>
    <mergeCell ref="A2:P2"/>
    <mergeCell ref="C4:F5"/>
    <mergeCell ref="J25:N25"/>
    <mergeCell ref="J22:N22"/>
    <mergeCell ref="A3:P3"/>
    <mergeCell ref="G4:H6"/>
    <mergeCell ref="B18:P18"/>
    <mergeCell ref="M4:M6"/>
    <mergeCell ref="P5:P6"/>
    <mergeCell ref="B19:P19"/>
    <mergeCell ref="N4:N6"/>
    <mergeCell ref="O4:O6"/>
    <mergeCell ref="B20:P20"/>
  </mergeCells>
  <printOptions/>
  <pageMargins left="0.15" right="0.16" top="0.41" bottom="0.23" header="0.22" footer="0.12"/>
  <pageSetup horizontalDpi="180" verticalDpi="18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U37"/>
  <sheetViews>
    <sheetView showZeros="0" view="pageBreakPreview" zoomScale="75" zoomScaleNormal="60" zoomScaleSheetLayoutView="75" zoomScalePageLayoutView="0" workbookViewId="0" topLeftCell="A1">
      <selection activeCell="N1" sqref="N1:P16384"/>
    </sheetView>
  </sheetViews>
  <sheetFormatPr defaultColWidth="9.140625" defaultRowHeight="12.75"/>
  <cols>
    <col min="1" max="1" width="7.7109375" style="21" customWidth="1"/>
    <col min="2" max="2" width="26.57421875" style="19" customWidth="1"/>
    <col min="3" max="3" width="10.421875" style="19" customWidth="1"/>
    <col min="4" max="5" width="10.421875" style="21" customWidth="1"/>
    <col min="6" max="6" width="13.8515625" style="21" customWidth="1"/>
    <col min="7" max="7" width="7.57421875" style="21" customWidth="1"/>
    <col min="8" max="9" width="10.140625" style="19" customWidth="1"/>
    <col min="10" max="10" width="11.8515625" style="19" customWidth="1"/>
    <col min="11" max="11" width="12.7109375" style="19" customWidth="1"/>
    <col min="12" max="12" width="13.00390625" style="19" customWidth="1"/>
    <col min="13" max="13" width="15.8515625" style="19" customWidth="1"/>
    <col min="14" max="16384" width="9.140625" style="19" customWidth="1"/>
  </cols>
  <sheetData>
    <row r="1" spans="1:13" ht="20.25" customHeight="1">
      <c r="A1" s="91" t="s">
        <v>244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9.25" customHeight="1">
      <c r="A2" s="91" t="s">
        <v>194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" customHeight="1">
      <c r="A3" s="96" t="s">
        <v>32</v>
      </c>
      <c r="B3" s="96" t="s">
        <v>33</v>
      </c>
      <c r="C3" s="96" t="s">
        <v>196</v>
      </c>
      <c r="D3" s="96"/>
      <c r="E3" s="96"/>
      <c r="F3" s="96" t="s">
        <v>2</v>
      </c>
      <c r="G3" s="96"/>
      <c r="H3" s="96" t="s">
        <v>195</v>
      </c>
      <c r="I3" s="96"/>
      <c r="J3" s="96"/>
      <c r="K3" s="96" t="s">
        <v>108</v>
      </c>
      <c r="L3" s="96" t="s">
        <v>197</v>
      </c>
      <c r="M3" s="96"/>
    </row>
    <row r="4" spans="1:13" ht="27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1" t="s">
        <v>224</v>
      </c>
      <c r="M4" s="1" t="s">
        <v>225</v>
      </c>
    </row>
    <row r="5" spans="1:21" ht="27" customHeight="1">
      <c r="A5" s="96"/>
      <c r="B5" s="96"/>
      <c r="C5" s="1" t="s">
        <v>5</v>
      </c>
      <c r="D5" s="1" t="s">
        <v>6</v>
      </c>
      <c r="E5" s="1" t="s">
        <v>7</v>
      </c>
      <c r="F5" s="1"/>
      <c r="G5" s="1"/>
      <c r="H5" s="1" t="s">
        <v>5</v>
      </c>
      <c r="I5" s="1" t="s">
        <v>6</v>
      </c>
      <c r="J5" s="1" t="s">
        <v>7</v>
      </c>
      <c r="K5" s="1"/>
      <c r="L5" s="1"/>
      <c r="M5" s="1"/>
      <c r="N5" s="4"/>
      <c r="O5" s="4"/>
      <c r="P5" s="4"/>
      <c r="Q5" s="4"/>
      <c r="R5" s="4"/>
      <c r="S5" s="4"/>
      <c r="T5" s="4"/>
      <c r="U5" s="4"/>
    </row>
    <row r="6" spans="1:15" ht="24" customHeight="1">
      <c r="A6" s="8">
        <v>1</v>
      </c>
      <c r="B6" s="13" t="s">
        <v>51</v>
      </c>
      <c r="C6" s="1">
        <v>0</v>
      </c>
      <c r="D6" s="1">
        <v>1</v>
      </c>
      <c r="E6" s="8">
        <f>SUM(C6:D6)</f>
        <v>1</v>
      </c>
      <c r="F6" s="1"/>
      <c r="G6" s="1"/>
      <c r="H6" s="1">
        <f>C6</f>
        <v>0</v>
      </c>
      <c r="I6" s="1">
        <f>D6+F6</f>
        <v>1</v>
      </c>
      <c r="J6" s="1">
        <f>SUM(H6:I6)</f>
        <v>1</v>
      </c>
      <c r="K6" s="1">
        <v>1</v>
      </c>
      <c r="L6" s="1"/>
      <c r="M6" s="1"/>
      <c r="N6" s="4"/>
      <c r="O6" s="4"/>
    </row>
    <row r="7" spans="1:15" ht="24" customHeight="1">
      <c r="A7" s="8">
        <v>2</v>
      </c>
      <c r="B7" s="13" t="s">
        <v>90</v>
      </c>
      <c r="C7" s="1">
        <v>0</v>
      </c>
      <c r="D7" s="1">
        <v>1</v>
      </c>
      <c r="E7" s="8">
        <f aca="true" t="shared" si="0" ref="E7:E15">SUM(C7:D7)</f>
        <v>1</v>
      </c>
      <c r="F7" s="1"/>
      <c r="G7" s="1"/>
      <c r="H7" s="1">
        <f aca="true" t="shared" si="1" ref="H7:H15">C7</f>
        <v>0</v>
      </c>
      <c r="I7" s="1">
        <f aca="true" t="shared" si="2" ref="I7:I15">D7+F7</f>
        <v>1</v>
      </c>
      <c r="J7" s="1">
        <f aca="true" t="shared" si="3" ref="J7:J15">SUM(H7:I7)</f>
        <v>1</v>
      </c>
      <c r="K7" s="1"/>
      <c r="L7" s="1"/>
      <c r="M7" s="1">
        <v>1</v>
      </c>
      <c r="N7" s="4"/>
      <c r="O7" s="4"/>
    </row>
    <row r="8" spans="1:15" ht="24" customHeight="1">
      <c r="A8" s="8">
        <v>3</v>
      </c>
      <c r="B8" s="13" t="s">
        <v>37</v>
      </c>
      <c r="C8" s="1">
        <v>0</v>
      </c>
      <c r="D8" s="1">
        <v>2</v>
      </c>
      <c r="E8" s="8">
        <f t="shared" si="0"/>
        <v>2</v>
      </c>
      <c r="F8" s="1"/>
      <c r="G8" s="1"/>
      <c r="H8" s="1">
        <f t="shared" si="1"/>
        <v>0</v>
      </c>
      <c r="I8" s="1">
        <f t="shared" si="2"/>
        <v>2</v>
      </c>
      <c r="J8" s="1">
        <f t="shared" si="3"/>
        <v>2</v>
      </c>
      <c r="K8" s="1"/>
      <c r="L8" s="1">
        <v>1</v>
      </c>
      <c r="M8" s="1">
        <v>1</v>
      </c>
      <c r="N8" s="4"/>
      <c r="O8" s="4"/>
    </row>
    <row r="9" spans="1:15" ht="24" customHeight="1">
      <c r="A9" s="8">
        <v>4</v>
      </c>
      <c r="B9" s="13" t="s">
        <v>38</v>
      </c>
      <c r="C9" s="1">
        <v>1</v>
      </c>
      <c r="D9" s="1">
        <v>4</v>
      </c>
      <c r="E9" s="8">
        <f t="shared" si="0"/>
        <v>5</v>
      </c>
      <c r="F9" s="1">
        <v>1</v>
      </c>
      <c r="G9" s="1" t="s">
        <v>11</v>
      </c>
      <c r="H9" s="1">
        <f t="shared" si="1"/>
        <v>1</v>
      </c>
      <c r="I9" s="1">
        <f t="shared" si="2"/>
        <v>5</v>
      </c>
      <c r="J9" s="1">
        <f t="shared" si="3"/>
        <v>6</v>
      </c>
      <c r="K9" s="1"/>
      <c r="L9" s="1">
        <v>3</v>
      </c>
      <c r="M9" s="1">
        <v>3</v>
      </c>
      <c r="N9" s="4"/>
      <c r="O9" s="4"/>
    </row>
    <row r="10" spans="1:15" ht="24" customHeight="1">
      <c r="A10" s="8">
        <v>5</v>
      </c>
      <c r="B10" s="13" t="s">
        <v>39</v>
      </c>
      <c r="C10" s="1">
        <v>2</v>
      </c>
      <c r="D10" s="1">
        <v>2</v>
      </c>
      <c r="E10" s="8">
        <f t="shared" si="0"/>
        <v>4</v>
      </c>
      <c r="F10" s="1"/>
      <c r="G10" s="1"/>
      <c r="H10" s="1">
        <f t="shared" si="1"/>
        <v>2</v>
      </c>
      <c r="I10" s="1">
        <f t="shared" si="2"/>
        <v>2</v>
      </c>
      <c r="J10" s="1">
        <f t="shared" si="3"/>
        <v>4</v>
      </c>
      <c r="K10" s="1"/>
      <c r="L10" s="1">
        <v>1</v>
      </c>
      <c r="M10" s="1">
        <v>3</v>
      </c>
      <c r="N10" s="4"/>
      <c r="O10" s="4"/>
    </row>
    <row r="11" spans="1:15" ht="24" customHeight="1">
      <c r="A11" s="8">
        <v>6</v>
      </c>
      <c r="B11" s="13" t="s">
        <v>13</v>
      </c>
      <c r="C11" s="1"/>
      <c r="D11" s="1">
        <v>1</v>
      </c>
      <c r="E11" s="8">
        <f t="shared" si="0"/>
        <v>1</v>
      </c>
      <c r="F11" s="1"/>
      <c r="G11" s="1"/>
      <c r="H11" s="1">
        <f t="shared" si="1"/>
        <v>0</v>
      </c>
      <c r="I11" s="1">
        <f t="shared" si="2"/>
        <v>1</v>
      </c>
      <c r="J11" s="1">
        <f t="shared" si="3"/>
        <v>1</v>
      </c>
      <c r="K11" s="1"/>
      <c r="L11" s="1"/>
      <c r="M11" s="1">
        <v>1</v>
      </c>
      <c r="N11" s="4"/>
      <c r="O11" s="4"/>
    </row>
    <row r="12" spans="1:15" ht="24" customHeight="1">
      <c r="A12" s="8">
        <v>7</v>
      </c>
      <c r="B12" s="13" t="s">
        <v>40</v>
      </c>
      <c r="C12" s="1"/>
      <c r="D12" s="1">
        <v>1</v>
      </c>
      <c r="E12" s="8">
        <f t="shared" si="0"/>
        <v>1</v>
      </c>
      <c r="F12" s="1">
        <v>-1</v>
      </c>
      <c r="G12" s="1" t="s">
        <v>27</v>
      </c>
      <c r="H12" s="1">
        <f t="shared" si="1"/>
        <v>0</v>
      </c>
      <c r="I12" s="1">
        <f t="shared" si="2"/>
        <v>0</v>
      </c>
      <c r="J12" s="1">
        <f t="shared" si="3"/>
        <v>0</v>
      </c>
      <c r="K12" s="1"/>
      <c r="L12" s="1"/>
      <c r="M12" s="1"/>
      <c r="N12" s="4"/>
      <c r="O12" s="4"/>
    </row>
    <row r="13" spans="1:15" ht="24" customHeight="1">
      <c r="A13" s="8">
        <v>8</v>
      </c>
      <c r="B13" s="13" t="s">
        <v>52</v>
      </c>
      <c r="C13" s="1"/>
      <c r="D13" s="1">
        <v>0</v>
      </c>
      <c r="E13" s="8">
        <f t="shared" si="0"/>
        <v>0</v>
      </c>
      <c r="F13" s="14">
        <v>1</v>
      </c>
      <c r="G13" s="1" t="s">
        <v>27</v>
      </c>
      <c r="H13" s="1">
        <f t="shared" si="1"/>
        <v>0</v>
      </c>
      <c r="I13" s="1">
        <f t="shared" si="2"/>
        <v>1</v>
      </c>
      <c r="J13" s="1">
        <f t="shared" si="3"/>
        <v>1</v>
      </c>
      <c r="K13" s="1">
        <v>1</v>
      </c>
      <c r="L13" s="1"/>
      <c r="M13" s="1"/>
      <c r="N13" s="4"/>
      <c r="O13" s="4"/>
    </row>
    <row r="14" spans="1:15" ht="24" customHeight="1">
      <c r="A14" s="8">
        <v>9</v>
      </c>
      <c r="B14" s="13" t="s">
        <v>53</v>
      </c>
      <c r="C14" s="13">
        <v>0</v>
      </c>
      <c r="D14" s="1">
        <v>2</v>
      </c>
      <c r="E14" s="8">
        <f t="shared" si="0"/>
        <v>2</v>
      </c>
      <c r="F14" s="1"/>
      <c r="G14" s="14"/>
      <c r="H14" s="1">
        <f t="shared" si="1"/>
        <v>0</v>
      </c>
      <c r="I14" s="1">
        <f t="shared" si="2"/>
        <v>2</v>
      </c>
      <c r="J14" s="1">
        <f t="shared" si="3"/>
        <v>2</v>
      </c>
      <c r="K14" s="1"/>
      <c r="L14" s="1">
        <v>1</v>
      </c>
      <c r="M14" s="1">
        <v>1</v>
      </c>
      <c r="N14" s="4"/>
      <c r="O14" s="4"/>
    </row>
    <row r="15" spans="1:15" ht="24" customHeight="1">
      <c r="A15" s="8">
        <v>10</v>
      </c>
      <c r="B15" s="13" t="s">
        <v>101</v>
      </c>
      <c r="C15" s="1">
        <v>3</v>
      </c>
      <c r="D15" s="1">
        <v>0</v>
      </c>
      <c r="E15" s="8">
        <f t="shared" si="0"/>
        <v>3</v>
      </c>
      <c r="F15" s="1"/>
      <c r="G15" s="14"/>
      <c r="H15" s="1">
        <f t="shared" si="1"/>
        <v>3</v>
      </c>
      <c r="I15" s="1">
        <f t="shared" si="2"/>
        <v>0</v>
      </c>
      <c r="J15" s="1">
        <f t="shared" si="3"/>
        <v>3</v>
      </c>
      <c r="K15" s="1">
        <v>2</v>
      </c>
      <c r="L15" s="1"/>
      <c r="M15" s="1">
        <v>1</v>
      </c>
      <c r="N15" s="4"/>
      <c r="O15" s="4"/>
    </row>
    <row r="16" spans="1:15" s="22" customFormat="1" ht="24" customHeight="1">
      <c r="A16" s="9"/>
      <c r="B16" s="10" t="s">
        <v>24</v>
      </c>
      <c r="C16" s="11">
        <f>SUM(C6:C15)</f>
        <v>6</v>
      </c>
      <c r="D16" s="11">
        <f aca="true" t="shared" si="4" ref="D16:M16">SUM(D6:D15)</f>
        <v>14</v>
      </c>
      <c r="E16" s="11">
        <f t="shared" si="4"/>
        <v>20</v>
      </c>
      <c r="F16" s="11">
        <f t="shared" si="4"/>
        <v>1</v>
      </c>
      <c r="G16" s="11">
        <f t="shared" si="4"/>
        <v>0</v>
      </c>
      <c r="H16" s="11">
        <f t="shared" si="4"/>
        <v>6</v>
      </c>
      <c r="I16" s="11">
        <f t="shared" si="4"/>
        <v>15</v>
      </c>
      <c r="J16" s="11">
        <f t="shared" si="4"/>
        <v>21</v>
      </c>
      <c r="K16" s="11">
        <f t="shared" si="4"/>
        <v>4</v>
      </c>
      <c r="L16" s="11">
        <f t="shared" si="4"/>
        <v>6</v>
      </c>
      <c r="M16" s="11">
        <f t="shared" si="4"/>
        <v>11</v>
      </c>
      <c r="N16" s="17">
        <f>SUM(N6:N15)</f>
        <v>0</v>
      </c>
      <c r="O16" s="17">
        <f>SUM(O6:O15)</f>
        <v>0</v>
      </c>
    </row>
    <row r="17" spans="1:13" s="4" customFormat="1" ht="15" customHeight="1">
      <c r="A17" s="3"/>
      <c r="D17" s="3"/>
      <c r="E17" s="3"/>
      <c r="F17" s="6"/>
      <c r="G17" s="6"/>
      <c r="H17" s="3"/>
      <c r="I17" s="3"/>
      <c r="J17" s="3"/>
      <c r="K17" s="3"/>
      <c r="L17" s="3"/>
      <c r="M17" s="3"/>
    </row>
    <row r="18" spans="1:13" s="4" customFormat="1" ht="21" customHeight="1">
      <c r="A18" s="3" t="s">
        <v>43</v>
      </c>
      <c r="B18" s="91" t="s">
        <v>44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s="4" customFormat="1" ht="48.75" customHeight="1">
      <c r="A19" s="3" t="s">
        <v>11</v>
      </c>
      <c r="B19" s="91" t="s">
        <v>227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s="4" customFormat="1" ht="31.5" customHeight="1">
      <c r="A20" s="3" t="s">
        <v>27</v>
      </c>
      <c r="B20" s="91" t="s">
        <v>163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13" s="4" customFormat="1" ht="27" customHeight="1">
      <c r="A21" s="3" t="s">
        <v>107</v>
      </c>
      <c r="B21" s="91" t="s">
        <v>198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s="4" customFormat="1" ht="27" customHeight="1">
      <c r="A22" s="3" t="s">
        <v>181</v>
      </c>
      <c r="B22" s="91" t="s">
        <v>226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s="4" customFormat="1" ht="27" customHeight="1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4:13" ht="15" customHeight="1">
      <c r="D24" s="19"/>
      <c r="E24" s="19"/>
      <c r="F24" s="19"/>
      <c r="G24" s="92" t="s">
        <v>235</v>
      </c>
      <c r="H24" s="92"/>
      <c r="I24" s="92"/>
      <c r="J24" s="92"/>
      <c r="K24" s="92"/>
      <c r="L24" s="18"/>
      <c r="M24" s="18"/>
    </row>
    <row r="25" spans="1:11" ht="15" customHeight="1">
      <c r="A25" s="25"/>
      <c r="D25" s="19"/>
      <c r="E25" s="19"/>
      <c r="F25" s="19"/>
      <c r="G25" s="92" t="s">
        <v>118</v>
      </c>
      <c r="H25" s="92"/>
      <c r="I25" s="92"/>
      <c r="J25" s="92"/>
      <c r="K25" s="92"/>
    </row>
    <row r="26" spans="2:13" ht="25.5" customHeight="1">
      <c r="B26" s="18"/>
      <c r="C26" s="18"/>
      <c r="D26" s="92" t="s">
        <v>119</v>
      </c>
      <c r="E26" s="92"/>
      <c r="F26" s="92"/>
      <c r="H26" s="18"/>
      <c r="I26" s="18"/>
      <c r="J26" s="18"/>
      <c r="K26" s="18"/>
      <c r="L26" s="18"/>
      <c r="M26" s="18"/>
    </row>
    <row r="27" spans="2:13" ht="25.5" customHeight="1">
      <c r="B27" s="18"/>
      <c r="C27" s="18"/>
      <c r="D27" s="18"/>
      <c r="E27" s="18"/>
      <c r="F27" s="18"/>
      <c r="H27" s="18"/>
      <c r="I27" s="18"/>
      <c r="J27" s="18"/>
      <c r="K27" s="18"/>
      <c r="L27" s="18"/>
      <c r="M27" s="18"/>
    </row>
    <row r="28" spans="2:13" ht="18.75" customHeight="1">
      <c r="B28" s="18"/>
      <c r="C28" s="18"/>
      <c r="D28" s="18"/>
      <c r="E28" s="18"/>
      <c r="F28" s="18"/>
      <c r="G28" s="92" t="s">
        <v>46</v>
      </c>
      <c r="H28" s="92"/>
      <c r="I28" s="92"/>
      <c r="J28" s="92"/>
      <c r="K28" s="92"/>
      <c r="L28" s="18"/>
      <c r="M28" s="18"/>
    </row>
    <row r="29" spans="2:13" ht="20.25" customHeight="1">
      <c r="B29" s="93"/>
      <c r="C29" s="93"/>
      <c r="D29" s="93"/>
      <c r="E29" s="93"/>
      <c r="F29" s="93"/>
      <c r="G29" s="93"/>
      <c r="H29" s="93"/>
      <c r="I29" s="93"/>
      <c r="J29" s="93"/>
      <c r="K29" s="18"/>
      <c r="L29" s="18"/>
      <c r="M29" s="18"/>
    </row>
    <row r="30" spans="1:13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21"/>
      <c r="L30" s="21"/>
      <c r="M30" s="21"/>
    </row>
    <row r="31" spans="1:13" ht="12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21"/>
      <c r="L31" s="21"/>
      <c r="M31" s="21"/>
    </row>
    <row r="34" spans="1:13" ht="12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25"/>
      <c r="L34" s="25"/>
      <c r="M34" s="25"/>
    </row>
    <row r="37" spans="1:13" ht="12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69"/>
      <c r="L37" s="69"/>
      <c r="M37" s="69"/>
    </row>
  </sheetData>
  <sheetProtection/>
  <mergeCells count="23">
    <mergeCell ref="B21:M21"/>
    <mergeCell ref="A37:J37"/>
    <mergeCell ref="B29:J29"/>
    <mergeCell ref="A30:J30"/>
    <mergeCell ref="A31:J31"/>
    <mergeCell ref="A34:J34"/>
    <mergeCell ref="B22:M22"/>
    <mergeCell ref="K3:K4"/>
    <mergeCell ref="A2:M2"/>
    <mergeCell ref="H3:J4"/>
    <mergeCell ref="F3:G4"/>
    <mergeCell ref="C3:E4"/>
    <mergeCell ref="L3:M3"/>
    <mergeCell ref="A1:M1"/>
    <mergeCell ref="G28:K28"/>
    <mergeCell ref="D26:F26"/>
    <mergeCell ref="B18:M18"/>
    <mergeCell ref="B19:M19"/>
    <mergeCell ref="B20:M20"/>
    <mergeCell ref="G24:K24"/>
    <mergeCell ref="G25:K25"/>
    <mergeCell ref="A3:A5"/>
    <mergeCell ref="B3:B5"/>
  </mergeCells>
  <printOptions/>
  <pageMargins left="0.17" right="0.18" top="0.27" bottom="0.22" header="0.1" footer="0.1"/>
  <pageSetup horizontalDpi="180" verticalDpi="18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40"/>
  <sheetViews>
    <sheetView showZeros="0" view="pageBreakPreview" zoomScale="84" zoomScaleNormal="60" zoomScaleSheetLayoutView="84" zoomScalePageLayoutView="0" workbookViewId="0" topLeftCell="A4">
      <selection activeCell="M1" sqref="M1:T16384"/>
    </sheetView>
  </sheetViews>
  <sheetFormatPr defaultColWidth="9.140625" defaultRowHeight="12.75"/>
  <cols>
    <col min="1" max="1" width="6.57421875" style="19" customWidth="1"/>
    <col min="2" max="2" width="19.421875" style="19" customWidth="1"/>
    <col min="3" max="5" width="9.7109375" style="21" customWidth="1"/>
    <col min="6" max="7" width="6.8515625" style="21" customWidth="1"/>
    <col min="8" max="10" width="9.00390625" style="19" customWidth="1"/>
    <col min="11" max="12" width="9.8515625" style="19" customWidth="1"/>
    <col min="13" max="16384" width="9.140625" style="19" customWidth="1"/>
  </cols>
  <sheetData>
    <row r="1" spans="1:12" ht="18.75" customHeight="1">
      <c r="A1" s="91" t="s">
        <v>245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20" ht="36.75" customHeight="1">
      <c r="A2" s="91" t="s">
        <v>148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T2" s="4"/>
    </row>
    <row r="3" spans="1:12" ht="12.75" customHeight="1">
      <c r="A3" s="96" t="s">
        <v>68</v>
      </c>
      <c r="B3" s="96" t="s">
        <v>33</v>
      </c>
      <c r="C3" s="96" t="s">
        <v>137</v>
      </c>
      <c r="D3" s="96"/>
      <c r="E3" s="96"/>
      <c r="F3" s="96" t="s">
        <v>2</v>
      </c>
      <c r="G3" s="96"/>
      <c r="H3" s="96" t="s">
        <v>138</v>
      </c>
      <c r="I3" s="96"/>
      <c r="J3" s="96"/>
      <c r="K3" s="96" t="s">
        <v>3</v>
      </c>
      <c r="L3" s="96"/>
    </row>
    <row r="4" spans="1:12" ht="32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20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8" t="s">
        <v>91</v>
      </c>
      <c r="L5" s="98" t="s">
        <v>92</v>
      </c>
    </row>
    <row r="6" spans="1:12" s="21" customFormat="1" ht="27.75" customHeight="1">
      <c r="A6" s="96"/>
      <c r="B6" s="96"/>
      <c r="C6" s="1" t="s">
        <v>5</v>
      </c>
      <c r="D6" s="1" t="s">
        <v>6</v>
      </c>
      <c r="E6" s="1" t="s">
        <v>7</v>
      </c>
      <c r="F6" s="1"/>
      <c r="G6" s="1"/>
      <c r="H6" s="1" t="s">
        <v>5</v>
      </c>
      <c r="I6" s="1" t="s">
        <v>6</v>
      </c>
      <c r="J6" s="1" t="s">
        <v>7</v>
      </c>
      <c r="K6" s="98"/>
      <c r="L6" s="98"/>
    </row>
    <row r="7" spans="1:12" ht="24" customHeight="1">
      <c r="A7" s="1">
        <v>1</v>
      </c>
      <c r="B7" s="13" t="s">
        <v>58</v>
      </c>
      <c r="C7" s="1">
        <v>0</v>
      </c>
      <c r="D7" s="1">
        <v>1</v>
      </c>
      <c r="E7" s="8">
        <f>SUM(C7:D7)</f>
        <v>1</v>
      </c>
      <c r="F7" s="1"/>
      <c r="G7" s="1"/>
      <c r="H7" s="1">
        <f>C7</f>
        <v>0</v>
      </c>
      <c r="I7" s="1">
        <f>D7+F7</f>
        <v>1</v>
      </c>
      <c r="J7" s="8">
        <f>SUM(H7:I7)</f>
        <v>1</v>
      </c>
      <c r="K7" s="1">
        <v>1</v>
      </c>
      <c r="L7" s="1"/>
    </row>
    <row r="8" spans="1:12" ht="24" customHeight="1">
      <c r="A8" s="1">
        <v>2</v>
      </c>
      <c r="B8" s="13" t="s">
        <v>36</v>
      </c>
      <c r="C8" s="1">
        <v>0</v>
      </c>
      <c r="D8" s="1">
        <v>1</v>
      </c>
      <c r="E8" s="8">
        <f aca="true" t="shared" si="0" ref="E8:E13">SUM(C8:D8)</f>
        <v>1</v>
      </c>
      <c r="F8" s="1"/>
      <c r="G8" s="1"/>
      <c r="H8" s="1">
        <f aca="true" t="shared" si="1" ref="H8:H13">C8</f>
        <v>0</v>
      </c>
      <c r="I8" s="1">
        <f aca="true" t="shared" si="2" ref="I8:I13">D8+F8</f>
        <v>1</v>
      </c>
      <c r="J8" s="8">
        <f aca="true" t="shared" si="3" ref="J8:J13">SUM(H8:I8)</f>
        <v>1</v>
      </c>
      <c r="K8" s="1"/>
      <c r="L8" s="1">
        <v>1</v>
      </c>
    </row>
    <row r="9" spans="1:12" ht="24" customHeight="1">
      <c r="A9" s="1">
        <v>3</v>
      </c>
      <c r="B9" s="13" t="s">
        <v>59</v>
      </c>
      <c r="C9" s="1">
        <v>0</v>
      </c>
      <c r="D9" s="1">
        <v>6</v>
      </c>
      <c r="E9" s="8">
        <f t="shared" si="0"/>
        <v>6</v>
      </c>
      <c r="F9" s="14">
        <f>-1+1-1</f>
        <v>-1</v>
      </c>
      <c r="G9" s="1" t="s">
        <v>199</v>
      </c>
      <c r="H9" s="1">
        <f t="shared" si="1"/>
        <v>0</v>
      </c>
      <c r="I9" s="1">
        <f t="shared" si="2"/>
        <v>5</v>
      </c>
      <c r="J9" s="8">
        <f t="shared" si="3"/>
        <v>5</v>
      </c>
      <c r="K9" s="1">
        <v>1</v>
      </c>
      <c r="L9" s="1">
        <f>5-1</f>
        <v>4</v>
      </c>
    </row>
    <row r="10" spans="1:12" ht="24" customHeight="1">
      <c r="A10" s="1">
        <v>4</v>
      </c>
      <c r="B10" s="13" t="s">
        <v>60</v>
      </c>
      <c r="C10" s="1">
        <v>0</v>
      </c>
      <c r="D10" s="1">
        <v>8</v>
      </c>
      <c r="E10" s="8">
        <f t="shared" si="0"/>
        <v>8</v>
      </c>
      <c r="F10" s="1"/>
      <c r="G10" s="1"/>
      <c r="H10" s="1">
        <f t="shared" si="1"/>
        <v>0</v>
      </c>
      <c r="I10" s="1">
        <f t="shared" si="2"/>
        <v>8</v>
      </c>
      <c r="J10" s="8">
        <f t="shared" si="3"/>
        <v>8</v>
      </c>
      <c r="K10" s="1"/>
      <c r="L10" s="1">
        <v>8</v>
      </c>
    </row>
    <row r="11" spans="1:12" ht="24" customHeight="1">
      <c r="A11" s="1">
        <v>5</v>
      </c>
      <c r="B11" s="13" t="s">
        <v>74</v>
      </c>
      <c r="C11" s="1">
        <v>0</v>
      </c>
      <c r="D11" s="1">
        <v>8</v>
      </c>
      <c r="E11" s="8">
        <f t="shared" si="0"/>
        <v>8</v>
      </c>
      <c r="F11" s="1"/>
      <c r="G11" s="1"/>
      <c r="H11" s="1">
        <f t="shared" si="1"/>
        <v>0</v>
      </c>
      <c r="I11" s="1">
        <f t="shared" si="2"/>
        <v>8</v>
      </c>
      <c r="J11" s="8">
        <f t="shared" si="3"/>
        <v>8</v>
      </c>
      <c r="K11" s="1"/>
      <c r="L11" s="1">
        <v>8</v>
      </c>
    </row>
    <row r="12" spans="1:12" ht="24" customHeight="1">
      <c r="A12" s="1">
        <v>6</v>
      </c>
      <c r="B12" s="13" t="s">
        <v>41</v>
      </c>
      <c r="C12" s="1">
        <v>0</v>
      </c>
      <c r="D12" s="1">
        <v>1</v>
      </c>
      <c r="E12" s="8">
        <f t="shared" si="0"/>
        <v>1</v>
      </c>
      <c r="F12" s="1"/>
      <c r="G12" s="1"/>
      <c r="H12" s="1">
        <f t="shared" si="1"/>
        <v>0</v>
      </c>
      <c r="I12" s="1">
        <f t="shared" si="2"/>
        <v>1</v>
      </c>
      <c r="J12" s="8">
        <f t="shared" si="3"/>
        <v>1</v>
      </c>
      <c r="K12" s="1">
        <v>1</v>
      </c>
      <c r="L12" s="1"/>
    </row>
    <row r="13" spans="1:12" ht="24" customHeight="1">
      <c r="A13" s="1">
        <v>7</v>
      </c>
      <c r="B13" s="13" t="s">
        <v>101</v>
      </c>
      <c r="C13" s="1">
        <v>1</v>
      </c>
      <c r="D13" s="1">
        <v>4</v>
      </c>
      <c r="E13" s="8">
        <f t="shared" si="0"/>
        <v>5</v>
      </c>
      <c r="F13" s="1"/>
      <c r="G13" s="1"/>
      <c r="H13" s="1">
        <f t="shared" si="1"/>
        <v>1</v>
      </c>
      <c r="I13" s="1">
        <f t="shared" si="2"/>
        <v>4</v>
      </c>
      <c r="J13" s="8">
        <f t="shared" si="3"/>
        <v>5</v>
      </c>
      <c r="K13" s="1">
        <v>3</v>
      </c>
      <c r="L13" s="1">
        <v>2</v>
      </c>
    </row>
    <row r="14" spans="1:12" s="22" customFormat="1" ht="24" customHeight="1">
      <c r="A14" s="10"/>
      <c r="B14" s="9" t="s">
        <v>24</v>
      </c>
      <c r="C14" s="11">
        <f>SUM(C7:C13)</f>
        <v>1</v>
      </c>
      <c r="D14" s="11">
        <f aca="true" t="shared" si="4" ref="D14:L14">SUM(D7:D13)</f>
        <v>29</v>
      </c>
      <c r="E14" s="11">
        <f t="shared" si="4"/>
        <v>30</v>
      </c>
      <c r="F14" s="11">
        <f t="shared" si="4"/>
        <v>-1</v>
      </c>
      <c r="G14" s="11">
        <f t="shared" si="4"/>
        <v>0</v>
      </c>
      <c r="H14" s="11">
        <f t="shared" si="4"/>
        <v>1</v>
      </c>
      <c r="I14" s="11">
        <f t="shared" si="4"/>
        <v>28</v>
      </c>
      <c r="J14" s="11">
        <f t="shared" si="4"/>
        <v>29</v>
      </c>
      <c r="K14" s="11">
        <f t="shared" si="4"/>
        <v>6</v>
      </c>
      <c r="L14" s="11">
        <f t="shared" si="4"/>
        <v>23</v>
      </c>
    </row>
    <row r="15" spans="1:12" s="4" customFormat="1" ht="20.25" customHeight="1">
      <c r="A15" s="4" t="s">
        <v>25</v>
      </c>
      <c r="B15" s="91" t="s">
        <v>86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s="4" customFormat="1" ht="29.25" customHeight="1">
      <c r="A16" s="3" t="s">
        <v>27</v>
      </c>
      <c r="B16" s="91" t="s">
        <v>149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s="4" customFormat="1" ht="33" customHeight="1">
      <c r="A17" s="3" t="s">
        <v>11</v>
      </c>
      <c r="B17" s="91" t="s">
        <v>171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s="4" customFormat="1" ht="39.75" customHeight="1">
      <c r="A18" s="3" t="s">
        <v>200</v>
      </c>
      <c r="B18" s="91" t="s">
        <v>228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s="4" customFormat="1" ht="12.75" customHeight="1">
      <c r="A19" s="3"/>
      <c r="C19" s="2"/>
      <c r="D19" s="2"/>
      <c r="E19" s="2"/>
      <c r="F19" s="95" t="s">
        <v>235</v>
      </c>
      <c r="G19" s="95"/>
      <c r="H19" s="95"/>
      <c r="I19" s="95"/>
      <c r="J19" s="95"/>
      <c r="K19" s="2"/>
      <c r="L19" s="2"/>
    </row>
    <row r="20" spans="1:12" s="4" customFormat="1" ht="13.5" customHeight="1">
      <c r="A20" s="3"/>
      <c r="B20" s="2"/>
      <c r="C20" s="2"/>
      <c r="D20" s="2"/>
      <c r="E20" s="2"/>
      <c r="F20" s="95" t="s">
        <v>118</v>
      </c>
      <c r="G20" s="95"/>
      <c r="H20" s="95"/>
      <c r="I20" s="95"/>
      <c r="J20" s="95"/>
      <c r="K20" s="2"/>
      <c r="L20" s="2"/>
    </row>
    <row r="21" spans="1:12" s="4" customFormat="1" ht="13.5" customHeight="1">
      <c r="A21" s="3"/>
      <c r="B21" s="2"/>
      <c r="C21" s="2"/>
      <c r="D21" s="2"/>
      <c r="E21" s="2"/>
      <c r="F21" s="3"/>
      <c r="G21" s="3"/>
      <c r="H21" s="3"/>
      <c r="I21" s="3"/>
      <c r="J21" s="3"/>
      <c r="K21" s="2"/>
      <c r="L21" s="2"/>
    </row>
    <row r="22" spans="1:6" s="4" customFormat="1" ht="26.25" customHeight="1">
      <c r="A22" s="3"/>
      <c r="D22" s="95" t="s">
        <v>119</v>
      </c>
      <c r="E22" s="95"/>
      <c r="F22" s="95"/>
    </row>
    <row r="23" spans="3:12" s="4" customFormat="1" ht="18.75" customHeight="1">
      <c r="C23" s="2"/>
      <c r="D23" s="2"/>
      <c r="E23" s="2"/>
      <c r="F23" s="95" t="s">
        <v>46</v>
      </c>
      <c r="G23" s="95"/>
      <c r="H23" s="95"/>
      <c r="I23" s="95"/>
      <c r="J23" s="95"/>
      <c r="K23" s="2"/>
      <c r="L23" s="2"/>
    </row>
    <row r="24" spans="3:12" ht="26.25" customHeight="1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ht="26.25" customHeight="1">
      <c r="B25" s="18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 ht="26.25" customHeight="1">
      <c r="B26" s="18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2" ht="26.25" customHeight="1">
      <c r="B27" s="18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26.25" customHeight="1">
      <c r="A28" s="23"/>
      <c r="B28" s="24"/>
      <c r="C28" s="24"/>
      <c r="D28" s="24"/>
      <c r="E28" s="24"/>
      <c r="F28" s="25"/>
      <c r="G28" s="25"/>
      <c r="H28" s="24"/>
      <c r="I28" s="24"/>
      <c r="J28" s="24"/>
      <c r="K28" s="24"/>
      <c r="L28" s="24"/>
    </row>
    <row r="29" spans="1:12" ht="26.25" customHeight="1">
      <c r="A29" s="23"/>
      <c r="B29" s="24"/>
      <c r="C29" s="24"/>
      <c r="D29" s="24"/>
      <c r="E29" s="24"/>
      <c r="F29" s="25"/>
      <c r="G29" s="25"/>
      <c r="H29" s="24"/>
      <c r="I29" s="24"/>
      <c r="J29" s="24"/>
      <c r="K29" s="24"/>
      <c r="L29" s="24"/>
    </row>
    <row r="30" spans="1:12" ht="26.25" customHeight="1">
      <c r="A30" s="23"/>
      <c r="B30" s="24"/>
      <c r="C30" s="24"/>
      <c r="D30" s="24"/>
      <c r="E30" s="24"/>
      <c r="F30" s="25"/>
      <c r="G30" s="25"/>
      <c r="H30" s="24"/>
      <c r="I30" s="24"/>
      <c r="J30" s="24"/>
      <c r="K30" s="24"/>
      <c r="L30" s="24"/>
    </row>
    <row r="31" spans="1:12" ht="26.25" customHeight="1">
      <c r="A31" s="23"/>
      <c r="B31" s="24"/>
      <c r="C31" s="24"/>
      <c r="D31" s="24"/>
      <c r="E31" s="24"/>
      <c r="F31" s="25"/>
      <c r="G31" s="25"/>
      <c r="H31" s="24"/>
      <c r="I31" s="24"/>
      <c r="J31" s="24"/>
      <c r="K31" s="24"/>
      <c r="L31" s="24"/>
    </row>
    <row r="32" spans="1:7" ht="12.75">
      <c r="A32" s="2"/>
      <c r="F32" s="26"/>
      <c r="G32" s="26"/>
    </row>
    <row r="33" spans="1:7" ht="12.75">
      <c r="A33" s="23"/>
      <c r="F33" s="26"/>
      <c r="G33" s="26"/>
    </row>
    <row r="34" ht="12.75">
      <c r="A34" s="23"/>
    </row>
    <row r="35" spans="6:9" ht="12.75">
      <c r="F35" s="3"/>
      <c r="G35" s="3"/>
      <c r="H35" s="4"/>
      <c r="I35" s="4"/>
    </row>
    <row r="40" spans="6:7" ht="12.75">
      <c r="F40" s="5"/>
      <c r="G40" s="5"/>
    </row>
  </sheetData>
  <sheetProtection/>
  <mergeCells count="18">
    <mergeCell ref="B15:L15"/>
    <mergeCell ref="B18:L18"/>
    <mergeCell ref="F23:J23"/>
    <mergeCell ref="B16:L16"/>
    <mergeCell ref="F20:J20"/>
    <mergeCell ref="F19:J19"/>
    <mergeCell ref="D22:F22"/>
    <mergeCell ref="B17:L17"/>
    <mergeCell ref="A1:L1"/>
    <mergeCell ref="A2:L2"/>
    <mergeCell ref="A3:A6"/>
    <mergeCell ref="B3:B6"/>
    <mergeCell ref="H3:J5"/>
    <mergeCell ref="K3:L4"/>
    <mergeCell ref="K5:K6"/>
    <mergeCell ref="L5:L6"/>
    <mergeCell ref="C3:E5"/>
    <mergeCell ref="F3:G5"/>
  </mergeCells>
  <printOptions/>
  <pageMargins left="0.13" right="0.18" top="0.22" bottom="0.27" header="0.1" footer="0.1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MOHAN KUMAR.V</dc:creator>
  <cp:keywords/>
  <dc:description/>
  <cp:lastModifiedBy>Administrator</cp:lastModifiedBy>
  <cp:lastPrinted>2009-10-01T19:57:39Z</cp:lastPrinted>
  <dcterms:created xsi:type="dcterms:W3CDTF">1996-10-14T23:33:28Z</dcterms:created>
  <dcterms:modified xsi:type="dcterms:W3CDTF">2009-10-01T19:57:43Z</dcterms:modified>
  <cp:category/>
  <cp:version/>
  <cp:contentType/>
  <cp:contentStatus/>
</cp:coreProperties>
</file>